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600" windowHeight="7935" activeTab="0"/>
  </bookViews>
  <sheets>
    <sheet name="prps" sheetId="1" r:id="rId1"/>
    <sheet name="لیست نواقص" sheetId="2" r:id="rId2"/>
  </sheets>
  <definedNames/>
  <calcPr fullCalcOnLoad="1"/>
</workbook>
</file>

<file path=xl/sharedStrings.xml><?xml version="1.0" encoding="utf-8"?>
<sst xmlns="http://schemas.openxmlformats.org/spreadsheetml/2006/main" count="730" uniqueCount="372">
  <si>
    <t>مورد ممیزی</t>
  </si>
  <si>
    <t>محل ممیزی</t>
  </si>
  <si>
    <t>نظریه ممیزی</t>
  </si>
  <si>
    <t>امتیاز بند</t>
  </si>
  <si>
    <t>امتیاز واحد</t>
  </si>
  <si>
    <t>امتیاز حوزه</t>
  </si>
  <si>
    <t>ملاحظات</t>
  </si>
  <si>
    <t>1ـ مشخص بودن محدوده و محوطه کارخانه</t>
  </si>
  <si>
    <r>
      <t>3</t>
    </r>
    <r>
      <rPr>
        <sz val="11"/>
        <color indexed="8"/>
        <rFont val="Arial"/>
        <family val="2"/>
      </rPr>
      <t xml:space="preserve"> </t>
    </r>
    <r>
      <rPr>
        <sz val="11"/>
        <color indexed="8"/>
        <rFont val="B Badr"/>
        <family val="0"/>
      </rPr>
      <t>ـ</t>
    </r>
    <r>
      <rPr>
        <sz val="11"/>
        <color indexed="8"/>
        <rFont val="Arial"/>
        <family val="2"/>
      </rPr>
      <t xml:space="preserve"> </t>
    </r>
    <r>
      <rPr>
        <sz val="11"/>
        <color indexed="8"/>
        <rFont val="B Badr"/>
        <family val="0"/>
      </rPr>
      <t>محصور نمودن محیط های غیر قابل نظافت در محوطه کارخانه به نحو قابل قبول</t>
    </r>
  </si>
  <si>
    <t>4ـ رعایت فاصله مناسب كارخانه تا مراکز آلاینده مطابق با دستورالعمل مربوطه</t>
  </si>
  <si>
    <t>5ـ جمع آوری مرتب ومنظم پسماند از محوطه کارخانه در ظروف یا کانتینرهای در دار</t>
  </si>
  <si>
    <r>
      <t>2</t>
    </r>
    <r>
      <rPr>
        <sz val="11"/>
        <color indexed="8"/>
        <rFont val="Arial"/>
        <family val="2"/>
      </rPr>
      <t xml:space="preserve"> </t>
    </r>
    <r>
      <rPr>
        <sz val="11"/>
        <color indexed="8"/>
        <rFont val="B Badr"/>
        <family val="0"/>
      </rPr>
      <t>ـ</t>
    </r>
    <r>
      <rPr>
        <sz val="11"/>
        <color indexed="8"/>
        <rFont val="Arial"/>
        <family val="2"/>
      </rPr>
      <t xml:space="preserve"> </t>
    </r>
    <r>
      <rPr>
        <sz val="11"/>
        <color indexed="8"/>
        <rFont val="B Badr"/>
        <family val="0"/>
      </rPr>
      <t xml:space="preserve">تمیز بودن كارخانه و محوطه آن </t>
    </r>
  </si>
  <si>
    <t xml:space="preserve">6ـ مفروش بودن خيابان هاي داخلي كارخانه با مواد مناسب و مقاوم به منظور  جلوگيري از گرد وغبار </t>
  </si>
  <si>
    <t xml:space="preserve">چك ليست ارزيابي برنامه هاي پيشنيازي (PRPs )
واحد های تولیدی صنایع غذایی و آشامیدنی
</t>
  </si>
  <si>
    <t>مشخصات موسسه</t>
  </si>
  <si>
    <t>گروه تولیدی</t>
  </si>
  <si>
    <t>مواد اولیه</t>
  </si>
  <si>
    <t xml:space="preserve">بسته بندی                 ⃝ </t>
  </si>
  <si>
    <t>مواد فرآیند شده</t>
  </si>
  <si>
    <t>نام های تجاری محصولات</t>
  </si>
  <si>
    <t xml:space="preserve">وزارت بهداشت درمان و آموزش پزشکی
اداره کل نظارت بر موادغذایی، آشامیدنی، آرایشی و بهداشتی
</t>
  </si>
  <si>
    <r>
      <t>چك ليست ارزيابي برنامه هاي پيشنيازي (</t>
    </r>
    <r>
      <rPr>
        <b/>
        <sz val="11"/>
        <color indexed="8"/>
        <rFont val="Calibri"/>
        <family val="2"/>
      </rPr>
      <t>PRPs</t>
    </r>
    <r>
      <rPr>
        <sz val="11"/>
        <color theme="1"/>
        <rFont val="Calibri"/>
        <family val="2"/>
      </rPr>
      <t xml:space="preserve"> )
واحد های تولیدی صنایع غذایی و آشامیدنی
</t>
    </r>
  </si>
  <si>
    <t>نام و امضاء ممیزی کننده:                                               تاریخ ممیزی :</t>
  </si>
  <si>
    <t>نام و امضاء تأیید کننده:                                                              تاریخ تأیید:</t>
  </si>
  <si>
    <r>
      <t xml:space="preserve">  خوراکی - آشامیدنی    </t>
    </r>
    <r>
      <rPr>
        <sz val="11"/>
        <color indexed="8"/>
        <rFont val="Calibri"/>
        <family val="2"/>
      </rPr>
      <t>⃝</t>
    </r>
    <r>
      <rPr>
        <sz val="11"/>
        <color theme="1"/>
        <rFont val="Calibri"/>
        <family val="2"/>
      </rPr>
      <t xml:space="preserve">                                                                                  </t>
    </r>
  </si>
  <si>
    <t xml:space="preserve">  خوراکی- آشامیدنی    ⃝        </t>
  </si>
  <si>
    <t>1ـ وجود امكانات، فضاي كافي و مجزا براي دریافت و نگهداري مواد اوليه به نحوي كه از انتشار آلودگي جلوگيري نمايد</t>
  </si>
  <si>
    <r>
      <t>2</t>
    </r>
    <r>
      <rPr>
        <sz val="11"/>
        <color indexed="8"/>
        <rFont val="Arial"/>
        <family val="2"/>
      </rPr>
      <t xml:space="preserve"> </t>
    </r>
    <r>
      <rPr>
        <sz val="11"/>
        <color indexed="8"/>
        <rFont val="B Badr"/>
        <family val="0"/>
      </rPr>
      <t>ـ</t>
    </r>
    <r>
      <rPr>
        <sz val="11"/>
        <color indexed="8"/>
        <rFont val="Arial"/>
        <family val="2"/>
      </rPr>
      <t xml:space="preserve"> وجود محل مناسب و فضاي كافي براي نگهداري مواد اوليه درصورت دريافت حجم زياد به طور همزمان</t>
    </r>
  </si>
  <si>
    <r>
      <t>3</t>
    </r>
    <r>
      <rPr>
        <sz val="11"/>
        <color indexed="8"/>
        <rFont val="Arial"/>
        <family val="2"/>
      </rPr>
      <t xml:space="preserve"> </t>
    </r>
    <r>
      <rPr>
        <sz val="11"/>
        <color indexed="8"/>
        <rFont val="B Badr"/>
        <family val="0"/>
      </rPr>
      <t>ـ</t>
    </r>
    <r>
      <rPr>
        <sz val="11"/>
        <color indexed="8"/>
        <rFont val="Arial"/>
        <family val="2"/>
      </rPr>
      <t xml:space="preserve"> </t>
    </r>
    <r>
      <rPr>
        <sz val="11"/>
        <color indexed="8"/>
        <rFont val="B Badr"/>
        <family val="0"/>
      </rPr>
      <t xml:space="preserve">وجود امكانات و فضاي كافي و مجزا براي نگهداري مواد شیمیایی مانند مواد غيرخوراكي، گندزدا و
 آفت كش‌هاو روغنهای صنعتی
</t>
    </r>
  </si>
  <si>
    <t xml:space="preserve">4ـ وجود امكانات و فضاي كافي و مجزا براي مواد بسته‌بندي </t>
  </si>
  <si>
    <t xml:space="preserve">5ـ وجود امكانات و فضاي كافي براي استراحت كارگران </t>
  </si>
  <si>
    <t>6ـ وجود فضاي كافي براي نگهداري ملزومات و تجهيزات مربوط به تعمير و نگهداري ماشين‌آلات</t>
  </si>
  <si>
    <t xml:space="preserve">7- وجود  امكانات و فضاي كافي و مجزا براي نگهداري محصول نهايي </t>
  </si>
  <si>
    <t>8- وجود امكانات و فضاي كافي و مجزا برای انبارش مواد مرجوعی و محصولات نا منطبق (با امکان بازکاری)</t>
  </si>
  <si>
    <t>9- وجود امكانات و فضاي كافي و مجزا براي جمع‌آوري ضايعات (بدون امکان بازکاری)</t>
  </si>
  <si>
    <t xml:space="preserve">10 – وجود امکانات و فضای کافی برای تصفیه و ضدعفونی آب در صورت استفاده از شبکه های خصوصی </t>
  </si>
  <si>
    <t>11 ـ وجود امكانات و فضاي مناسب جهت سرويسهاي بهداشتي متناسب با تعداد كارگران ( طبق ماده 25 و 26 آئین نامه ماده 13 قانون)</t>
  </si>
  <si>
    <t>1 ـ طراحي مناسب ساختمان كارخانه به نحوی که  از بروز آلودگي‌هاي ثانويه  جلوگيري كند</t>
  </si>
  <si>
    <t>2 ـ آرايش مناسب كارخانه به نحوی که حركت بي وقفه كار را تسهيل كند</t>
  </si>
  <si>
    <t xml:space="preserve">3 ـ تامین فضاهاي مناسب براي ماشين‌آلات، تجهيزات و حركت كاركنان بدون ایجاد تراكم 
</t>
  </si>
  <si>
    <t>مجموع امتیاز</t>
  </si>
  <si>
    <t xml:space="preserve">  نام و امضاء ممیزی کننده:                                               تاریخ ممیزی :</t>
  </si>
  <si>
    <t xml:space="preserve"> نام و امضاء ممیزی کننده:                                                  تاریخ ممیزی :</t>
  </si>
  <si>
    <t>4 ـ جريان یک طرفه كار در كارخانه</t>
  </si>
  <si>
    <t xml:space="preserve">5 ـ تفکیک بخش تميز از غيرتميز به نحو مطلوب  </t>
  </si>
  <si>
    <t>6- طراحی مناسب چیدمان تجهیزات به نحوی که از انتقال آلودگی احتمالی از محوطه فرآوری (سقف و دیوار) به مواد در حال فرآوری جلوگیری بعمل آید.</t>
  </si>
  <si>
    <t>1 ـ عرض مناسب و جنس مقاوم (به غير از چوب)  با قابلیت نظافت آسان</t>
  </si>
  <si>
    <t>2 ـ بسته شدن درها به طور خودكار ( الکترونیک و یا با آرام بند) به نحوی که از ورود حشرات و جوندگان موذی جلوگیری شود.</t>
  </si>
  <si>
    <t xml:space="preserve">3 ـ وجود تمهیدات لازم برای درهاي سالن توليد که به محوطه بيرون باز مي‌شوند نظیر پرده باد، پرده نواری یا در دو مرحله ای و یا وجود فشار مثبت هوا                                                                    
</t>
  </si>
  <si>
    <t>1 ـ اندازه  كافي وجنس مقاوم (به غير از چوب) با قابلیت نظافت آسان</t>
  </si>
  <si>
    <t xml:space="preserve">2 ـ وجود شيب مناسب آستانه پنجره‌‌ها به طرف داخل                                                                   
</t>
  </si>
  <si>
    <t>3 ـ مجهز بودن پنجره‌ها به توري مناسب در تمامی پنجره های بازشو</t>
  </si>
  <si>
    <t>4  ـ  امکان بسته شدن کامل پنجره‌ها ی بازشو به محوطه در صورت آلودگي احتمالي و گرد و غبار</t>
  </si>
  <si>
    <t>5 ـ استفاده از شيشه‌هاي نشكن در صورت نیاز( فاصله کمتر از 5 متر از محصول بسته بندی نشده و حساس)</t>
  </si>
  <si>
    <t>1 ـ مناسب بودن جنس كف به نحوی که مقاوم، صاف و صيقلي، غيرقابل نفوذ، قابل نظافت و در صورت نیاز شستشو و ضدعفوني كردن باشد</t>
  </si>
  <si>
    <t>2 ـ شيب دار بودن كف به نحوی که  برخلاف جريان كار و به طرف آبرو ها باشد</t>
  </si>
  <si>
    <t>3- مشخص نمودن مسیر عبور، حریم دستگاه ها، بخش های تمیز و غیر تمیز بر روی کف</t>
  </si>
  <si>
    <t>1 ـ مناسب بودن جنس ديوارها برای جلوگیری از جمع شدن گرد و خاک و کپک زدگی (مقاوم، صاف، غيرقابل نفوذ،  بدون درز و شكاف )</t>
  </si>
  <si>
    <t>2-قابلیت نظافت ،  شستشو و ضدعفونی آسان و در صورت نیاز ضدعفونی کردن</t>
  </si>
  <si>
    <t>3 ـ رنگ مناسب ديوارها (حتي الامكان داراي رنگ روشن باشند)</t>
  </si>
  <si>
    <t>4 ـ گرد بودن و یا وجود زوایای باز در محل اتصال كف به ديوار وديوار به ديوار</t>
  </si>
  <si>
    <t xml:space="preserve">1 ـ مناسب بودن جنس سقف ( مقاوم، صاف، بدون درز و شکاف) و دارای قابلیت نظافت آسان </t>
  </si>
  <si>
    <t>2 ـ کنترل فضای خالی پشت سقف کاذب ( در صورت استفاده) برای نظافت دوره ای و پایش آفات</t>
  </si>
  <si>
    <t>1 ـ طراحی مناسب فاضلاب رو به نحوی که بر خلاف جهت جريان كار بوده و از تجمع آب در سالنهای تولید جلوگیری شود</t>
  </si>
  <si>
    <t xml:space="preserve">2-  اندازه و شيب كافي فاضلاب رو و قابلیت  نظافت آسان </t>
  </si>
  <si>
    <t>3 ـ حفاظت مناسب ورودي و خروجي فاضلاب رو براي جلوگيري از ورود جوندگان ( نظیر توری مناسب و یا دریچه یک طرفه</t>
  </si>
  <si>
    <t>4- مناسب بودن جنس پوشش فاضلاب رو از نظر مقاومت، قابلیت نظافت و جدا شدن در صورتی که روباز می باشند.</t>
  </si>
  <si>
    <t xml:space="preserve">1 ـ مناسب و کافی بودن میزان روشنایی قسمتهای حساس در سالن تولید  </t>
  </si>
  <si>
    <t>2 ـ استفاده از پوشش‌هاي مناسب یا جنس غيرشيشه‌اي برای نورگیر ها و پنجره ها با قابليت نظافت آسان</t>
  </si>
  <si>
    <t>1 ـ میزان تهويه مناسب و كافي</t>
  </si>
  <si>
    <t>2ـ نصب هواكش و تهويه قوي و متناسب با ظرفيت توليد در قسمتهايي از سالن توليد كه فراوري همراه با ايجاد گردوغبار بوده و یا تراکم بخار آب وجود دارد به نحوي كه جريان هوا از سمت پاك به ناپاك باشد</t>
  </si>
  <si>
    <t>3 ـ مجهز بودن ورودي تهويه يا هواكش به توري از جنس مناسب با قابليت نظافت آسان</t>
  </si>
  <si>
    <t>4 ـ ایجاد تمهیدات لازم بمنظور تامین هوای پاک در قسمتهای از فراوری که بعلت حساسیت فرآورده احتمال انتقال آلودگی از محیط وجود دارد نظیر (ایجاد فشار مثبت یا نصب هواساز) و پاکسازی دوره ای فیلتر ها و تجهیزات پاکسازی هوا در صورت استفاده</t>
  </si>
  <si>
    <t>1- وجود امکانات و فضای کافی برای زه کشی و دفع مناسب فاضلاب</t>
  </si>
  <si>
    <t>2 ـ کارایی مناسب سیستم فاضلاب موجود در کارخانه ( سپتیک تانک / تصفیه کامل)</t>
  </si>
  <si>
    <t>3 ـ رعایت استانداردهاي كشور در مورد فاضلاب‌هاي خروجي</t>
  </si>
  <si>
    <t>1 ـ تامین آب مورد استفاده در كارخانه از شبكه آب شهري (آشاميدني)</t>
  </si>
  <si>
    <t xml:space="preserve">2 ـ نصب سیستم  تصفیه مناسب  آب با توجه به نوع مصرف کارخانه  </t>
  </si>
  <si>
    <t>3 ـ تطبیق ویژگیهای آب مورد  استفاده با ويژگيهاي آب آشاميدني طبق استانداردهای 1011 و 1053 (آزمایشات درون یا برون سازمانی با تواتر مناسب)</t>
  </si>
  <si>
    <t>4 ـ وجود نقشه لوله كشي و انشعابات آن و يا علامت گذاري لوله ها و آب آشاميدني از آب غير آشاميدني براي شناسايي (در صورت وجود)</t>
  </si>
  <si>
    <t>5ـ نصب تجهيزات لازم برای كنترل و از بين بردن آلودگي احتمالي نظير دستگاه كلرزن، سختي گير، RO و مشابه آن</t>
  </si>
  <si>
    <t>6- کنترل کیفیت دوره ای شبکه خصوصی آب مورد استفاده از نظر ریسک احتمالی ( منبع زمینی، هوایی و یا مانند آنها)</t>
  </si>
  <si>
    <t>1 ـرعایت فاصله مناسب و یا ارتباط غیر مستقیم سرويس‌هاي بهداشتي از قسمتهای مرتبط با  توليد براي جلوگيري از آلودگي ثانويه</t>
  </si>
  <si>
    <t xml:space="preserve">2 ـ مجهز بودن دستشويي‌ها به صابون مايع، حوله يكبار مصرف و برس ناخن و ماده ضدعفوني دستها </t>
  </si>
  <si>
    <t xml:space="preserve">3 ـ باز و بسته‌ شدن شيرهاي آب بدون دخالت دست </t>
  </si>
  <si>
    <t>4 ـ نصب و کارایی تهويه مناسب در توالت‌ها به نحوی که از انتقال هوای توالتها به قسمتهای مرتبط با تولید و نگهداری جلوگیری شود</t>
  </si>
  <si>
    <t>5 ـ نصب و کارایی فلاش تانك در توالتها</t>
  </si>
  <si>
    <t xml:space="preserve">6  ـ نصب توری برای پنجره‌هاي بازشو و تهويه‌ها </t>
  </si>
  <si>
    <t xml:space="preserve">7 ـ کافی بودن میزان روشنايي توالت‌ها </t>
  </si>
  <si>
    <t>8- متناسب بودن تعداد سرويس هاي بهداشتي با تعداد كارگران ( مطابق ماده 25 و 26 آئین نامه ماده 13 قانون)</t>
  </si>
  <si>
    <t xml:space="preserve">9 ـ باز و بسته شدن در سرويسهاي بهداشتي بدون دخالت دست </t>
  </si>
  <si>
    <t xml:space="preserve">11ـ مجهز بودن توالت‌ها و دستشویی به فاضلاب رو مناسب و نصب درپوش مناسب بر روی فاضلاب رو  به منظور جلوگيري از ورود حشرات، سوسك و ... </t>
  </si>
  <si>
    <t>1ـ وجود  رختكن‌هاي جداگانه براي كارگران زن ومرد متناسب با تعداد آنها به نحوي كه متصل به كارخانه باشد</t>
  </si>
  <si>
    <t>2 ـ مناسب بودن جنس ديوار و كف رختكن‌ها به نحوی که صاف ، مقاوم و قابل شستشو و ضدعفوني كردن باشند</t>
  </si>
  <si>
    <t xml:space="preserve">3 ـ مجهز بودن رختكن‌ها به سرويسهاي بهداشتي جداگانه شامل توالت، دوش و دستشويي به تعداد مناسب و مطابق با  شرايط فوق‌الذكر </t>
  </si>
  <si>
    <t xml:space="preserve">4 ـ وجود امكانات شستشوي لباس و آماده نمودن بهداشتی  كارگران </t>
  </si>
  <si>
    <t>5 ـ مجهز بودن رختكن‌ها به قفسه مناسب براي هر كارگر ( كمد دوطبقه يا دو كمد مجزا)</t>
  </si>
  <si>
    <t>1 ـ وجود فردی به عنوان مسئول بهداشت فردي در سازمان</t>
  </si>
  <si>
    <t>2 ـ وجود كارت معاينه پزشکی معتبر برای هر كارگر و گواهينامه بهداشتي طبق ماده 1 آئين نامه ماده 13 قانون</t>
  </si>
  <si>
    <t>3 ـ انجام مايه‌كوبي (واكسيناسيون) به موقع و درج  اطلاعات مربوطه در پرونده بهداشتی هر کارگر</t>
  </si>
  <si>
    <t>4 ـ الزام كارگران به اعلام سریع  ابتلاء به بیماریهایی نظیرتيفوئيد، اسهال يا هرگونه بيماري مسري و عدم حضور آنان تا بهبودی کامل</t>
  </si>
  <si>
    <t>5 ـ  استفاده كارگران از كلاه، لباس مناسب، چكمه يا كفش مخصوص و ماسك ( بر حسب نوع تولید و در صورت نیاز) و نظافت به موقع آنها به نحوي كه براي هر بخش قابل شناسايي باشند.</t>
  </si>
  <si>
    <t xml:space="preserve">6 ـ انجام و ثبت آزمايشات لازم به منظور كنترل بهداشت ناخنها، حلق و بيني كارگران توليد </t>
  </si>
  <si>
    <t>7 ـ الزام كارگران به عدم استفاده از زيور‌آلات مانند ساعت، انگشتر و موارد مشابه و همچنین خوردن و آشامیدن  در قسمتهای مرتبط با تولید</t>
  </si>
  <si>
    <t>8- الزام کارگران به انجام معاینات کارگری مستمر و در بدو استخدام و انجام معاينه پزشكي مجدد براي كارگران بيمار پس از بهبودي</t>
  </si>
  <si>
    <t xml:space="preserve">1 ـ میزان آشنایی و بکارگیری شرایط بهداشت فردی و عمومی در ارتباط با تولید </t>
  </si>
  <si>
    <t xml:space="preserve">2 ـ میزان آشنایی كارگران بخشهاي فراوري وتوليد با اهميت بهداشت موادغذايي </t>
  </si>
  <si>
    <t>1-انبارش جداگانه مواد اولیه ، مواد حین فرآوری ، و محصولات نهایی در سازمان</t>
  </si>
  <si>
    <t>2 ـ جنس مناسب كف و ديوار انبار به نحوی که مقاوم و قابل شستشو و ضدعفونی  و بدون درز و شكاف باشند</t>
  </si>
  <si>
    <t>3 ـ طراحی سقف انبار با قابليت نظافت آسان و از جنس مناسب به نحوی که محل تجمع گرد وغبار و لانه‌گذاري حشرات، جوندگان و پرندگان نباشد</t>
  </si>
  <si>
    <t>4 ـ استفاده از پالت‌هاي غیر چوبی ومقاوم و قابل نظافت در انبار با ارتفاع حداقل 14 سانتی متر از سطح زمین</t>
  </si>
  <si>
    <t>5 ـ رعايت فاصله مناسب چيدن پالتها از ديوار انبار در حدود 20 سانتيمتر</t>
  </si>
  <si>
    <t>6- رعایت شرايط FIFO یا FEFO در انبار</t>
  </si>
  <si>
    <t xml:space="preserve">7 ـ طعمه‌گذاري یا تله گذاری مناسب  انبار برای جلوگيري از ورود حشرات و جوندگان موذي و تهيه نقشه طعمه گذاري يا تله گذاري </t>
  </si>
  <si>
    <t>8 ـ  علامت گذاري قسمتهاي قرنطينه، محصول قابل قبول، مرجوعي و ... به منظور قابلیت شناسایی و ردیابی سریع</t>
  </si>
  <si>
    <t xml:space="preserve">9 ـ عرض مناسب و کافی و بسته شدن کامل در انبار به منظور ورود و خروج آسان كالا </t>
  </si>
  <si>
    <t xml:space="preserve">10 ـ استفاده از سكوي مناسب برای بارگيري از انبار </t>
  </si>
  <si>
    <t xml:space="preserve">11 ـ استفاده از سوخت غير فسيلي برای وسايل حمل و نقل در انبار </t>
  </si>
  <si>
    <t>12 ـ رعایت شرایط مناسب و استاندارد چيدمان محصول و كالا بر روي هم ( دارا بودن دستورالعمل نحوه چیدمان)</t>
  </si>
  <si>
    <t xml:space="preserve">13 ـ مجهز بودن انبار به وسايل اندازه‌گيري رطوبت و دما در صورتي كه محصول يا مواد اوليه بايد در شرايط خاصي نگهداري شوند </t>
  </si>
  <si>
    <t xml:space="preserve">14 ـ نصب دستگاه هشداردهنده به منظور اعلام شرايط خارج از كنترل برای سردخانه /گرمخانه </t>
  </si>
  <si>
    <t xml:space="preserve">1 ـ مجزا بودن بخشهاي مختلف توليد با استفاده از در مناسب و يا پرده‌هاي نواري </t>
  </si>
  <si>
    <t>2 ـ استفاده از شيب‌ مناسب ‌برای‌ حمل‌و ننقل ‌آسان ترالي‌ها (چرخ های دستی) در صورت اختلاف سطح سالن‌هايي كه به يكديگر مرتبط مي‌شوند</t>
  </si>
  <si>
    <t>3 ـ اتصال مناسب تجهيزات توليد به نحوی كه از ایجاد فضاي اضافه و پرت (voide space ) جلوگیری شود دراين قسمت نصب ماشين آلات و رعايت فاصله آنها از ديوار  و از يكديگر به منظور تردد راحت در صورت بروز مشكل و يا ساير موارد بايد لحاظ شود.</t>
  </si>
  <si>
    <t>4-  عدم وجود اقلام مازاد (مانند وسايل تعمير و نگهداري، ظروف مواد اوليه و ...) در سالن در حین عملیات تولید</t>
  </si>
  <si>
    <t>5 ـ طراحي و جنس مناسب سطوح در تماس با ماده غذايي به نحوي كه صاف و صيقلي و قابل نظافت باشد. (ترجيحاً استينلس استيل)</t>
  </si>
  <si>
    <t>6- رعایت شرايط ايمني و بهداشتي و شستشو و  نظافت  تجهیزات مورد استفاده در خط تولید</t>
  </si>
  <si>
    <t>7 ـ استفاده از سطلهاي در دار پدالي برای جمع آوری و نگهداری  پسماند و ضايعات در سالن و خروج به موقع آن</t>
  </si>
  <si>
    <t>8 ـ مناسب بودن جنس كليه سيني ها، مخازن، لوله هاي انتقال دهنده و ساير ابزار مورد استفاده آن در تماس با ماده غذايي به نحوي كه مقاوم، فاقد درز و شكاف و قابل نظافت و ضدعفوني كردن باشند.</t>
  </si>
  <si>
    <t>9 ـ استفاده از سيستم‌هاي مناسب و کارآمد گرمايش و سرمايش سالن</t>
  </si>
  <si>
    <t>10 –رعایت شرایط بهداشتی ورنگ آمیزی سطوح تجهيزات و ماشين‌آلاتی که در تماس با ماده غذايي هستند</t>
  </si>
  <si>
    <t>11 ـ رعایت شرايط بهداشتي  و عدم وجود جرم و خوردگي در سطوح خارجي و بدنه مخازن و تانكهاي مختلف</t>
  </si>
  <si>
    <t xml:space="preserve">12 ـ ايجاد شرايط ايمني و حفاظتي براي دستگاه ها، تجهيزات، نردبانها و پلكان هاي مرتبط در سالن توليد (نظير: ارت براي دستگاه ها، كف پوش عايق دار براي تابلوهاي برق و پانل ها و حفاظت مناسب براي تجهيزات مرتفع) </t>
  </si>
  <si>
    <t>13 ـ نصب علائم و تابلوهاي ايمني و بهداشتي در سالن</t>
  </si>
  <si>
    <t>15- قابلیت دسترسی به وسايل حفاظت و بهداشت فردي توسط کارگران</t>
  </si>
  <si>
    <t xml:space="preserve">14 ـ قابلیت دسترسی آسان به تجهيزات اطفاء حريق و وضعيت سلامت و كارايي تجهيزات اطفاء حريق (پايش دوره ای)
</t>
  </si>
  <si>
    <t>16 ـ‌ استفاده از وسايل ايمني شنوايي براي كارگران در صورت وجود سرو صدا در سالن توليد</t>
  </si>
  <si>
    <t xml:space="preserve">17 ـ نصب و كاليبراسيون منظم تجهيزات اندازه گيري دما، رطوبت و فشار در خطوط توليدي </t>
  </si>
  <si>
    <t>1 ـ وجود برنامه  كنترل حشرات و جانوران موذي و ايجاد وضعيت مكاني مناسب براي كليه قسمتهاي كارخانه به نحوي كه از ورود حشرات و جوندگان موذي جلوگيري شود</t>
  </si>
  <si>
    <t>2 ـ اجرای کامل برنامه کنترل حشرات و جوندگان و وجود فرد مسئول انجام آن</t>
  </si>
  <si>
    <t xml:space="preserve">3ـ وجود تأييديه‌هاي لازم جهت صلاحيت انجام كار ، در صورتي كه این برنامه توسط بخش خصوصي انجام مي‌شود </t>
  </si>
  <si>
    <t>4 ـ وجود تاییدیه مصرف حشره‌كش‌ها از مراجع ذيصلاح (MSDS )</t>
  </si>
  <si>
    <t>1 ـ وجود برنامه مدون  و كارآمد شستشو و ضدعفوني و پاکیزه سازی برای هر قسمت با برنامه زمانبندي مشخص و در دسترس (كنترل دوره اي و كنترل اثربخشي)</t>
  </si>
  <si>
    <t>2 ـ‌ وجود دستشويي مجهز به صابون مايع، حوله يكبار مصرف با شير آب كه بدون دخالت دست باز و بسته مي‌شود و سطل زباله پدالی در ورودي هر سالن</t>
  </si>
  <si>
    <t>3 ـ نصب شيرآب جهت عمليات شستشو و پاکیزه سازی  و یا نصب پمپ باد برای نظافت در فواصل مختلف سالن توليد</t>
  </si>
  <si>
    <t>4 ـ نصب وسايل و ابزار شستشو (جارو، تي، برس و شيلنگ ...)  در محل مناسب ( جدا از محیط پاک فراوری) به نحوی که ایجاد آلودگی ثانویه ننماید.</t>
  </si>
  <si>
    <t xml:space="preserve">کد مدرک:PEI/F-021
تاریخ صدور:1387/2
شماره بازنگری:01
تاريخ بازنگري:1388/3
 صفحه 1 از27
</t>
  </si>
  <si>
    <t xml:space="preserve">کد مدرک:PEI/F-021
تاریخ صدور:1387/2
شماره بازنگری:01
تاريخ بازنگري:1388/3
 صفحه 2 از27
</t>
  </si>
  <si>
    <t xml:space="preserve">کد مدرک:PEI/F-021
تاریخ صدور:1387/2
شماره بازنگری:01
تاريخ بازنگري:1388/3
 صفحه 3 از27
</t>
  </si>
  <si>
    <t xml:space="preserve">کد مدرک:PEI/F-021
تاریخ صدور:1387/2
شماره بازنگری:01
تاريخ بازنگري:1388/3
 صفحه 4 از27
</t>
  </si>
  <si>
    <t xml:space="preserve">کد مدرک:PEI/F-021
تاریخ صدور:1387/2
شماره بازنگری:01
تاريخ بازنگري:1388/3
 صفحه 5 از27
</t>
  </si>
  <si>
    <t xml:space="preserve">کد مدرک:PEI/F-021
تاریخ صدور:1387/2
شماره بازنگری:01
تاريخ بازنگري:1388/3
 صفحه 6 از27
</t>
  </si>
  <si>
    <t xml:space="preserve">کد مدرک:PEI/F-021
تاریخ صدور:1387/2
شماره بازنگری:01
تاريخ بازنگري:1388/3
 صفحه 7 از27
</t>
  </si>
  <si>
    <t xml:space="preserve">کد مدرک:PEI/F-021
تاریخ صدور:1387/2
شماره بازنگری:01
تاريخ بازنگري:1388/3
 صفحه 8 از27
</t>
  </si>
  <si>
    <t xml:space="preserve">کد مدرک:PEI/F-021
تاریخ صدور:1387/2
شماره بازنگری:01
تاريخ بازنگري:1388/3
 صفحه 9 از27
</t>
  </si>
  <si>
    <t xml:space="preserve">کد مدرک:PEI/F-021
تاریخ صدور:1387/2
شماره بازنگری:01
تاريخ بازنگري:1388/3
 صفحه 10 از27
</t>
  </si>
  <si>
    <t xml:space="preserve">کد مدرک:PEI/F-021
تاریخ صدور:1387/2
شماره بازنگری:01
تاريخ بازنگري:1388/3
 صفحه 11 از27
</t>
  </si>
  <si>
    <t xml:space="preserve">کد مدرک:PEI/F-021
تاریخ صدور:1387/2
شماره بازنگری:01
تاريخ بازنگري:1388/3
 صفحه 12 از27
</t>
  </si>
  <si>
    <t xml:space="preserve">کد مدرک:PEI/F-021
تاریخ صدور:1387/2
شماره بازنگری:01
تاريخ بازنگري:1388/3
 صفحه 13 از27
</t>
  </si>
  <si>
    <t xml:space="preserve">کد مدرک:PEI/F-021
تاریخ صدور:1387/2
شماره بازنگری:01
تاريخ بازنگري:1388/3
 صفحه 14 از27
</t>
  </si>
  <si>
    <t xml:space="preserve">کد مدرک:PEI/F-021
تاریخ صدور:1387/2
شماره بازنگری:01
تاريخ بازنگري:1388/3
 صفحه 15 از27
</t>
  </si>
  <si>
    <t xml:space="preserve">کد مدرک:PEI/F-021
تاریخ صدور:1387/2
شماره بازنگری:01
تاريخ بازنگري:1388/3
 صفحه 16 از27
</t>
  </si>
  <si>
    <t>5 ـ‌ وجود فضاي مناسب براي شستشو و ضدعفوني وسايل و تجهيزات درخارج از محل نصب ( COP)</t>
  </si>
  <si>
    <t>6 ـ‌ وجود  امكانات آب گرم و سرد، بخار تحت فشار و باد (در صورت نياز) براي شستشو و نظافت سالن ها</t>
  </si>
  <si>
    <t>7 ـ وجود مجوزهاي لازم يهداشتي براي مواد پاك كننده و ضدعفوني كننده(MSDS)</t>
  </si>
  <si>
    <t xml:space="preserve">8 ـ‌ وجود مسئول عمليات نظافت، شستشوو ضدعفوني </t>
  </si>
  <si>
    <t xml:space="preserve">کد مدرک:PEI/F-021
تاریخ صدور:1387/2
شماره بازنگری:01
تاريخ بازنگري:1388/3
 صفحه 17 از27
</t>
  </si>
  <si>
    <t>1 ـ وجود برنامه مدون و كارآمد تعمير و نگهداري و ثبت گزارش مربوطه (از نظر كاهش ميزان توقف هاي توليد و تعميرات حين توليد)</t>
  </si>
  <si>
    <t xml:space="preserve">2 ـ شماره گذاري و یا شناسایی كليه تجهيزات/ماشين‌آلات/دستگاههاي آزمايشگاهي </t>
  </si>
  <si>
    <t>3 ـ وجود مسئول انجام و پيگيري برنامه تعمير و نگهداري ( بصورت درون یا برون سازمانی)</t>
  </si>
  <si>
    <t>1- در نظر گرفتن مسئول فني براي خطوط توليدي متفاوت، در صورت تنوع توليد و يا شيفت كاري مجزا</t>
  </si>
  <si>
    <t>2- ارتقاء سطح دانش مسئول فني از طريق آموزشهاي تخصصي و بازآموزي</t>
  </si>
  <si>
    <t xml:space="preserve">کد مدرک:PEI/F-021
تاریخ صدور:1387/2
شماره بازنگری:01
تاريخ بازنگري:1388/3
 صفحه 18 از27
</t>
  </si>
  <si>
    <t>1- رعايت ضوابط برچسب گذاری وزارت بهداشت و مستندات مربوطه و رعایت مفاد ماده 11 قانون موادخوراكي، آشاميدني، آرايشي و بهداشتي و دستورالعملهاي آن</t>
  </si>
  <si>
    <t>2- ثبت و نگهداري سوابق مربوطه</t>
  </si>
  <si>
    <t xml:space="preserve">کد مدرک:PEI/F-021
تاریخ صدور:1387/2
شماره بازنگری:01
تاريخ بازنگري:1388/3
 صفحه 19 از27
</t>
  </si>
  <si>
    <t xml:space="preserve">1- وجود برنامه مدون رسيدگي به شكايات به شرح ذيل:
الف- اخذ و ثبت شكايت مصرف كننده (5)
ب- رسيدگي و پيگيري شكايت و اعلام نتيجه به مشتري و حفظ سوابق مربوطه (5)
ج- بررسي مشكل و رفع نواقص مربوط به مورد شكايتي در تمامي مراحل زنجيزه غذايي (10)
</t>
  </si>
  <si>
    <t>1- وجود دستورالعمل براي فراخوان محصول در سطوح مختلف</t>
  </si>
  <si>
    <t>2- امكان جمع آوري محصول براساس شماره سري ساخت يا تاريخ توليد</t>
  </si>
  <si>
    <t>3- ثبت و نگهداري سوابق مربوطه</t>
  </si>
  <si>
    <t xml:space="preserve">کد مدرک:PEI/F-021
تاریخ صدور:1387/2
شماره بازنگری:01
تاريخ بازنگري:1388/3
 صفحه 20 از27
</t>
  </si>
  <si>
    <t>1- شناسايي عوامل خطرزاي مهم شيميايي، بيولوژيكي و فيزيكي در هر مرحله از فرايند</t>
  </si>
  <si>
    <t>2- ارزيابي عوامل خطرزا با توجه به اهميت آن ها</t>
  </si>
  <si>
    <t>3- كفايت اقدامات كنترلي در نظر گرفته شده جهت كاهش يا حذف خطر</t>
  </si>
  <si>
    <t>4- شناسايي و تعيين نقاط كنترل بحراني</t>
  </si>
  <si>
    <t>5- تعيين حدود بحراني با توجه به مدارك و مراجع علمي معتبر</t>
  </si>
  <si>
    <t>6- تعيين روش مناسب پايش نقاط كنترل بحراني</t>
  </si>
  <si>
    <t>7- وجود دستورالعمل پايش نقاط كنترل بحراني</t>
  </si>
  <si>
    <t>8- تعيين اقدامات اصلاحي براي هر نقطه كنترل بحراني</t>
  </si>
  <si>
    <t>9- وجود دستورالعمل مميزي داخلي</t>
  </si>
  <si>
    <t>10- ثبت و نگهداري سوابق مربوطه</t>
  </si>
  <si>
    <t>11- وجود دستورالعمل كنترل سوابق</t>
  </si>
  <si>
    <t xml:space="preserve">کد مدرک:PEI/F-021
تاریخ صدور:1387/2
شماره بازنگری:01
تاريخ بازنگري:1388/3
 صفحه 21 از27
</t>
  </si>
  <si>
    <t>1- وجود برنامه مدون اجراي دوره هاي آموزشي</t>
  </si>
  <si>
    <t>2- اجراي منظم برنامه آموزشي</t>
  </si>
  <si>
    <t>1-وجود برنامه ارزيابي تأمين كنندگان و استفاده از مواد اوليه داراي مجوزهاي بهداشتي</t>
  </si>
  <si>
    <t xml:space="preserve">کد مدرک:PEI/F-021
تاریخ صدور:1387/2
شماره بازنگری:01
تاريخ بازنگري:1388/3
 صفحه 22 از27
</t>
  </si>
  <si>
    <t>1-وجود آخرين قوانين، مقررات، ضوابط و دستورالعمل هاي مرتبط صادره از سوي مراجع دولتي</t>
  </si>
  <si>
    <t>2- بهره گيري از استانداردهاي ملي و بين المللي به روز شده</t>
  </si>
  <si>
    <t>3- توزيع مناسب و قابليت دسترسي بخشهاي درون سازمان از منابع به روز شده</t>
  </si>
  <si>
    <t>4- ثبت و نگهداري سوابق مربوطه</t>
  </si>
  <si>
    <t>1- وجود مركز تحقيق و توسعه فعال و كارآمد و كارشناسان و متخصيصن كافي</t>
  </si>
  <si>
    <t>1-سري  ISO 22000 يا سيستم HACCP مورد تأييد وزارت بهداشت</t>
  </si>
  <si>
    <t>2- پروانه كاربرد علامت استاندارد تشويقي</t>
  </si>
  <si>
    <t>3- ISO 17025 مورد تأييد مؤسسه استاندارد و تحقيقات صنعتي ايران يا آزمايشگاه همكار مورد تأييد وزارت بهداشت</t>
  </si>
  <si>
    <t xml:space="preserve">کد مدرک:PEI/F-021
تاریخ صدور:1387/2
شماره بازنگری:01
تاريخ بازنگري:1388/3
 صفحه 23 از27
</t>
  </si>
  <si>
    <t xml:space="preserve">1-وجود مدرك معتبر دانشگاهي براي كاركنان آزمايشگاه </t>
  </si>
  <si>
    <t xml:space="preserve">2-  انجام آموزشهاي لازم از نظر آشنايي با SOP كاركرد با دستگاهها، مستند سازي براي كاركنان آزمايشگاه در بدو ورود 
</t>
  </si>
  <si>
    <t xml:space="preserve">3- ايجاد فضاي كافي با توجه به حجم توليد ، براي آزمايشگاه </t>
  </si>
  <si>
    <t xml:space="preserve">4- وجود آزمايشگاه ميكروب شناسي به سه قسمت اتاق كشت، اتاق انكوباسيون و
 محيط سازي بطور مجزا
</t>
  </si>
  <si>
    <t>5- وجود هود ميكروب شناسي و يا اتاق كشت ايزوله داراي لامپ uv</t>
  </si>
  <si>
    <t xml:space="preserve">6- مناسب بودن كفها، ديوارها، سقف آزمايشگاه با توجه به مسائل فني آزمايشگاهي ( از نظر مقاوم بودن به مواد شيميايي و ضربه، قابليت شستشو و ... ) </t>
  </si>
  <si>
    <t xml:space="preserve">7- وجود نور كافي متناسب با شرايط آزمايشگاه </t>
  </si>
  <si>
    <t xml:space="preserve">9- به روز بودن روشهاي آزمون و استانداردهاي مربوطه </t>
  </si>
  <si>
    <t xml:space="preserve">10- وجود دستورالعملي براي دريافت نمونه در آزمايشگاه </t>
  </si>
  <si>
    <t xml:space="preserve">11- كامل بودن ثبت مشخصات نمونه هاي ارسالي به آزمايشگاه </t>
  </si>
  <si>
    <t>12- انجام كدگذاري نمونه هاي ارسالي به آزمايشگاه</t>
  </si>
  <si>
    <t xml:space="preserve">13- متناسب بودن شرايط نگهداري با نوع نمونه ها </t>
  </si>
  <si>
    <t xml:space="preserve">14- وجود و نگهداري نمونه هاي شاهد </t>
  </si>
  <si>
    <t xml:space="preserve">کد مدرک:PEI/F-021
تاریخ صدور:1387/2
شماره بازنگری:01
تاريخ بازنگري:1388/3
 صفحه 24 از27
</t>
  </si>
  <si>
    <t>15- وجود مشخصات كامل ( نام ماده، كد رديابي، تاريخ ساخت و نام سازنده ) در برچسب محلولها و معرف هاي تهيه شده .</t>
  </si>
  <si>
    <t xml:space="preserve">16- انجام آزمايشات لازم بر روي آب مقطر مورد استفاده در آزمايشگاه </t>
  </si>
  <si>
    <t xml:space="preserve">17- كامل بودن دفاتر ثبت نتايج آزمونها در آزمايشگاه </t>
  </si>
  <si>
    <t xml:space="preserve">18- تأييد و امضاء دفاتر ثبت نتايج آزمون توسط آزمايش كننده و مسئول فني </t>
  </si>
  <si>
    <t>19- وجود کلیه مدارک و مستندات مرتبط با آزمایشات درصورت انعقاد قرارداد با آزمایشگاه هماهنگ شده با حوزه نظارتی</t>
  </si>
  <si>
    <t>20- نگهداري و بايگاني مناسب نتايج آزمايشات انجام شده بر روی نمونه ها</t>
  </si>
  <si>
    <t xml:space="preserve">21- كاليبره بودن دستگاهها و تجهيزات داراي برچسب </t>
  </si>
  <si>
    <t xml:space="preserve">22- وجود مستندات كاليبراسيون </t>
  </si>
  <si>
    <t xml:space="preserve">23- اندازه گيري و ثبت دما و رطوبت در آزمايشگاه </t>
  </si>
  <si>
    <t xml:space="preserve">24- وجود سيستمهاي اعلام و اطفاء حريق </t>
  </si>
  <si>
    <t xml:space="preserve">25- وجود جعبه كمكهاي اوليه در آزمايشگاه </t>
  </si>
  <si>
    <t xml:space="preserve">26- وجود سيستم شستشوي اضطراري در آزمايشگاه </t>
  </si>
  <si>
    <t xml:space="preserve">27- وجود سيستم دفع بهداشتي ضايعات ( پسماندهاي شيميايي  ،ميكروبي و ... )  </t>
  </si>
  <si>
    <t>28- وجود سيستمي جهت دفع صحيح نمونه هاي آلوده</t>
  </si>
  <si>
    <t>29- در نظر گرفتن محلي مجزا براي تعويض لباس كاركنان آزمايشگاه</t>
  </si>
  <si>
    <t>ردیف</t>
  </si>
  <si>
    <t>نواقص مشاهده شده در ارزیابی با ذکر شماره بند</t>
  </si>
  <si>
    <t>مدت زمان تعیین شده برای رفع هر نقص</t>
  </si>
  <si>
    <t>نام و نام خانوادگی و امضاء کارشناسان ممیزی کننده:</t>
  </si>
  <si>
    <t xml:space="preserve">کد مدرک:PEI/F-021
تاریخ صدور:1387/2
شماره بازنگری:01
تاريخ بازنگري:1388/3
 صفحه 25 از27
</t>
  </si>
  <si>
    <t xml:space="preserve">کد مدرک:PEI/F-021
تاریخ صدور:1387/2
شماره بازنگری:01
تاريخ بازنگري:1388/3
 صفحه 26 از27
</t>
  </si>
  <si>
    <r>
      <t>*</t>
    </r>
    <r>
      <rPr>
        <b/>
        <u val="single"/>
        <sz val="11"/>
        <color indexed="8"/>
        <rFont val="B Badr"/>
        <family val="0"/>
      </rPr>
      <t xml:space="preserve"> نكته 1 :</t>
    </r>
    <r>
      <rPr>
        <b/>
        <sz val="11"/>
        <color indexed="8"/>
        <rFont val="B Badr"/>
        <family val="0"/>
      </rPr>
      <t xml:space="preserve"> به منظور تشويق و ترغيب صنايع به حفظ صداقت و راستي در تكميل كاربرگ خود اظهاري، درصورت انطباق امتياز محاسبه شده توسط واحد توليدي با حوزه نظارتي به ميزان انحراف 5 درصد از كل امتياز كسب شده، 20 امتياز به مجموع امتياز كسب شده افزوده خواهد شد.</t>
    </r>
  </si>
  <si>
    <t>* نكته 2 : به ازاي هر شکایت اثبات شده از سوی دانشگاه و یا هر عدم انطباق نتيجه آزمون محصولات توليدشده توسط واحد توليدي، درصورت نمونه برداري  ادواري/سطح عرضه (PMS)، در صورت جرئی بودن عدم انطباق 25، عمده بودن عدم انطباق 50 و بحرانی بودن عدم انطباق 75 امتیاز از مجموع امتياز كسب شده  كسر خواهد شد. (لازم به ذکر است ملاک عمل عدم انطباق در دستورالعمل " رسیدگی به شکایات " با کد مدرک PEI/I-045 درج گردیده است). ضمناً درخصوص حضور یا عدم حضور مسئول فنی ، به ازای هر بار عدم حضور بدون هماهنگی، 50 امتیاز از مجموع امتیاز کسب شده کسر خواهد شد.</t>
  </si>
  <si>
    <t xml:space="preserve">(شکایت اثبات شده: شکایتی است که دانشگاه ناظر آن را تأیید کرده و از سوی دانشگاه شکایت کننده هم جواب آزمونی در تأیید موضوع شکایت تهیه و ابلاغ گردیده باشد مشروط 
به اینکه فاکتورهای حمل و نقل و نگهداری تأثیری بر موضوع مورد آزمون نداشته باشند)
</t>
  </si>
  <si>
    <t>* نكته 3 : چنانچه وجود بخشی از تأسیسات در واحد تولیدی الزامی نباشد امتیاز این بخش می بایست متناسب با کل امتیاز کسب شده محاسبه گردد.(مثلاً: وجود سردخانه در واحد بسته بندی حبوبات)، البته این موضوع در بند ه دستورالعمل نحوه امتیازدهی کاربرگ ارزیابی برنامه های پیشنیازی PRPs با کد مدرک PEI/I-032 درج گردیده است</t>
  </si>
  <si>
    <t xml:space="preserve">
  * نكته4 : نحوه نظارت بر واحدهاي توليدي بر حسب رتبه كسب شده مطابق دستورالعمل اجرايي نحوه نظارت و بازرسي واحدهاي توليدي درجه بندي شده برنامه ريزي و اقدام خواهد شد. بدیهی است کارخانجاتی که کمتر از رتبه D کسب کنند، 6 ماه فرصت خواهند داشت تا رتبه های بالاتر را کسب کنند در غیر اینصورت تعطیل خواهند شد.</t>
  </si>
  <si>
    <t xml:space="preserve">*نکته 5 : در مورد واحدهایی که جهت انجام آزمایشات با آزمایشگاه های هماهنگ شده با حوزه نظارتی قرارداد منعقد می نمایند، لازم است کلیه مدارک و مستندات آزمایشگاه طرف قرارداد 
در دسترس باشند در صورت عدم وجود مدارک یاد شده کل امتیاز مربوط به بخش آزمایشگاه از مجموع امتیاز کسب شده کسر می گردد، لذا چنانچه تنها بخشی از آزمایشات، انجام نشده باشد بسته به اهمیت آزمایش، با نظر کارشناس بازدید کننده و تأیید رئیس اداره تنها بخشی از امتیاز مربوطه کسرخواهد شد.
</t>
  </si>
  <si>
    <t>نام واحد تولیدی</t>
  </si>
  <si>
    <t>محصولات تولیدی:</t>
  </si>
  <si>
    <t>سمت</t>
  </si>
  <si>
    <t xml:space="preserve">        نام و نام خانوادگی ممیز           </t>
  </si>
  <si>
    <t>امضاء</t>
  </si>
  <si>
    <t>تاریخ</t>
  </si>
  <si>
    <t xml:space="preserve">کد مدرک:PEI/F-021
تاریخ صدور:1387/2
شماره بازنگری:01
تاريخ بازنگري:1388/3
 صفحه 27 از27
</t>
  </si>
  <si>
    <r>
      <t xml:space="preserve">* نكته : پس از تكميل موارد فوق تصوير اين برگ به منظور بررسي و تعيين رتبه واحد توليدي به اداره كل نظارت بر موادغذايي، آشاميدني، آرايشي و بهداشتي به شماره 66467265  نمابر و يا به نشاني </t>
    </r>
    <r>
      <rPr>
        <b/>
        <sz val="11"/>
        <color indexed="8"/>
        <rFont val="Calibri"/>
        <family val="2"/>
      </rPr>
      <t>PRP@fdo.ir</t>
    </r>
    <r>
      <rPr>
        <sz val="11"/>
        <color theme="1"/>
        <rFont val="Calibri"/>
        <family val="2"/>
      </rPr>
      <t xml:space="preserve"> ارسال شود.</t>
    </r>
  </si>
  <si>
    <t>این قسمت توسط ممیز تکمیل شود:</t>
  </si>
  <si>
    <t>جمع کل امتیاز چک لیست</t>
  </si>
  <si>
    <t>جمع امتیاز کسب شده</t>
  </si>
  <si>
    <t>این قسمت توسط اداره نظارت ذیربط تکمیل میشود:</t>
  </si>
  <si>
    <t>حد نصاب رتبه قبولی به درصد</t>
  </si>
  <si>
    <t>Grade A</t>
  </si>
  <si>
    <t>Grade B</t>
  </si>
  <si>
    <t>Grade C</t>
  </si>
  <si>
    <t>Grade D</t>
  </si>
  <si>
    <t>رتبه کسب شده به درصد</t>
  </si>
  <si>
    <t>تایید رئیس اداره نظارت بر مواد غذایی و بهداشتی:</t>
  </si>
  <si>
    <t>تایید معاون غذا و دارو دانشگاه علوم پزشکی و خدمات بهداشتی درمانی ذیربط:</t>
  </si>
  <si>
    <t xml:space="preserve">   90 تا 100 درصد</t>
  </si>
  <si>
    <t xml:space="preserve">   80 تا 89/9 درصد</t>
  </si>
  <si>
    <t xml:space="preserve">   65 تا 79/9 درصد</t>
  </si>
  <si>
    <t xml:space="preserve">   50 تا 64/9 درصد</t>
  </si>
  <si>
    <t xml:space="preserve">         2-امکانات ساختمانی                امتیاز=55</t>
  </si>
  <si>
    <t>ادامه امکانات ساختمانی</t>
  </si>
  <si>
    <t>3-آرایش کارخانه امتیاز=40</t>
  </si>
  <si>
    <t>ادامه آرایش کارخانه</t>
  </si>
  <si>
    <t xml:space="preserve">    4-درها           امتیاز=20</t>
  </si>
  <si>
    <t xml:space="preserve">   10-روشنایی              امتیاز=6</t>
  </si>
  <si>
    <t xml:space="preserve">       9-فاضلاب رو              امتیاز=16</t>
  </si>
  <si>
    <t xml:space="preserve">      8-سقف              امتیاز=15</t>
  </si>
  <si>
    <t xml:space="preserve">      7-دیوار              امتیاز=25</t>
  </si>
  <si>
    <t xml:space="preserve"> 6-کف          امتیاز=20</t>
  </si>
  <si>
    <t xml:space="preserve">  5-پنجره ها          امتیاز=25</t>
  </si>
  <si>
    <t>ادامه پنجره ها</t>
  </si>
  <si>
    <t xml:space="preserve">              11-تهویه                       امتیاز=25</t>
  </si>
  <si>
    <t>12-تصفیه فاضلاب                      امتیاز=25</t>
  </si>
  <si>
    <t xml:space="preserve">                                        13-تصفیه آب                                                             امتیاز=31</t>
  </si>
  <si>
    <t xml:space="preserve">                                               14-سرویسهای بهداشتی                                                                                                                                                        امتیاز=48</t>
  </si>
  <si>
    <t xml:space="preserve">                     15-سرویسهای رفاهی                                                                                                                                                        امتیاز=17</t>
  </si>
  <si>
    <t xml:space="preserve">                                         16-بهداشت کارگران                                                                                                                                                        امتیاز=45</t>
  </si>
  <si>
    <t xml:space="preserve">      17-توانمندیهای         بهداشت فردی              امتیاز=20</t>
  </si>
  <si>
    <t xml:space="preserve">ادامه انبارها/سردخانه/گرمخانه </t>
  </si>
  <si>
    <t>18-انبارها/سردخانه/گرمخانه              امتیاز=78</t>
  </si>
  <si>
    <t xml:space="preserve">                                                                19-قسمتهای تولید و فرآوری                                                                    امتیاز=84</t>
  </si>
  <si>
    <t xml:space="preserve">ادامه قسمتهای تولید و فرآوری  </t>
  </si>
  <si>
    <t xml:space="preserve">        20-کنترل حشرات و جوندگان                                                                   امتیاز=14</t>
  </si>
  <si>
    <t xml:space="preserve">        21-شستشو/ضدعفونی/نظافت                                                                   امتیاز=33</t>
  </si>
  <si>
    <t xml:space="preserve">ادامه شستشو/ضدعفونی/نظافت </t>
  </si>
  <si>
    <t xml:space="preserve"> 22-تعمیر و نگهداری                                                         امتیاز=11</t>
  </si>
  <si>
    <t xml:space="preserve"> 22-شرایط مسئول فنی                             امتیاز=30</t>
  </si>
  <si>
    <t>22-برچسب گذاری                             امتیاز=10</t>
  </si>
  <si>
    <t xml:space="preserve">    25-شناسایی و ردیابی                            امتیاز=30</t>
  </si>
  <si>
    <t xml:space="preserve"> 26-شکایت مشتری                            امتیاز=20</t>
  </si>
  <si>
    <t xml:space="preserve">                 27-فراخوان                           امتیاز=20</t>
  </si>
  <si>
    <t xml:space="preserve">                                                              28-شناسایی خطر و پایش                                                              امتیاز=47</t>
  </si>
  <si>
    <t xml:space="preserve">                 29-آموزش                                                              امتیاز=15</t>
  </si>
  <si>
    <t xml:space="preserve">         29-تامین کنندگان                                                            امتیاز=35</t>
  </si>
  <si>
    <t>31-ارتباطات درون سازمانی و برون سازمانی                                         امتیاز=16</t>
  </si>
  <si>
    <t>32-تحقیق و توسعه                 امتیاز=10</t>
  </si>
  <si>
    <t>33-گواهی های مدیریتی و کیفی         امتیاز=20</t>
  </si>
  <si>
    <t>ادامه بازرسی و آزمایش</t>
  </si>
  <si>
    <t>نام مسئول فنی:                                               کد ملی:</t>
  </si>
  <si>
    <t xml:space="preserve">    نام محصولات تولیدی:( با توجه به پروانه های بهداشتی)</t>
  </si>
  <si>
    <t xml:space="preserve">                                                                                         34-بازرسی و آزمایش                                                                                                         امتیاز=74</t>
  </si>
  <si>
    <t>8-وجود هود با توانایی کافی در بخش شیمی</t>
  </si>
  <si>
    <t>وضعیت</t>
  </si>
  <si>
    <t>عالی</t>
  </si>
  <si>
    <t>خوب</t>
  </si>
  <si>
    <t>متوسط</t>
  </si>
  <si>
    <t>ضعیف</t>
  </si>
  <si>
    <t>جمع امتیاز واحد با کسر مواردی که واحد نیاز نیست داشته باشه</t>
  </si>
  <si>
    <t>جمع امتیازاتی که واحد نیاز نیست آن تجهیزات یا فضاها را داشته باشد</t>
  </si>
  <si>
    <t>لیست بخشهای غیرضرور</t>
  </si>
  <si>
    <t>الف- امكان رديابي محصول تا سطح عرضه عمده فروشی</t>
  </si>
  <si>
    <t xml:space="preserve">1- امكان رديابي محصول توليد شده تا ماده اوليه در سطوح زير:
</t>
  </si>
  <si>
    <t>ب- امكان رديابي محصول تا سطح عرضه خرده فروشي</t>
  </si>
  <si>
    <t>چهت محاسبه</t>
  </si>
  <si>
    <t>لیست مواردی که امتیاز واحد کم شده است-(نواقص  واحد تولیدی)</t>
  </si>
  <si>
    <t>به این ستون بخش دست نزنید</t>
  </si>
  <si>
    <t>این ستونها رو فقط میتوان کپی کرد...در صورت دستکاری فرمولاسیون و لیست ها بهم میخورد</t>
  </si>
  <si>
    <t>نواقص واحد تولیدی</t>
  </si>
  <si>
    <t>امتیاز تعلق گرفته</t>
  </si>
  <si>
    <t>جمع امتیاز حوزه با کسر مواردی که واحد نیاز نیست داشته باشه</t>
  </si>
  <si>
    <t>امتیاز حوزه پس از محاسبه موارد غیر ضرور</t>
  </si>
  <si>
    <t>جزئی</t>
  </si>
  <si>
    <t>عمده</t>
  </si>
  <si>
    <t>بحرانی</t>
  </si>
  <si>
    <t>امتیاز حوزه پس از کسر عدم انطباق ها</t>
  </si>
  <si>
    <t>امتیاز واحد پس از محاسبه موارد غیر ضرور</t>
  </si>
  <si>
    <t>درصد انحراف</t>
  </si>
  <si>
    <t>میزان عدم انطباق ها</t>
  </si>
  <si>
    <t>محاسبات</t>
  </si>
  <si>
    <t>امتیاز حوزه در صورتی که  انحراف نتایج واحد با حوزه کمتر از 5 درصد باشد</t>
  </si>
  <si>
    <t>رتبه به درصد</t>
  </si>
  <si>
    <t>مسئول صدورپروانه بهره بردای و ساخت کارخانجات مواد غذایی</t>
  </si>
  <si>
    <t>طراحی و اجراء از:   مهندس فراز نصرتی</t>
  </si>
  <si>
    <t>تعداد عدم انطباق ها  هر  نوعش زیر خانه ی مربوط به خودش درج شود</t>
  </si>
  <si>
    <t>گرید واحد تولیدی</t>
  </si>
  <si>
    <t>نکته مهم:جهت پرینت حتما تعداد برگه ها به پرینت داده شود که حدود 27 یا 28 است.</t>
  </si>
  <si>
    <t xml:space="preserve">در صورتی که موردی را واحد نیاز ندارد..خالی گذاشته و امتیاز حوزه و واحد هر دو را خالی بگذارید. سیستم خودش محاسبات مواردی را که نیاز ندارد محاسبه میکند اما بایستی حتما امتیاز </t>
  </si>
  <si>
    <t xml:space="preserve">واحد را هم خالی گذاشت..هم امتیاز واحد هم امتیاز حوزه تا محاسبه به درستی انجام شود. در بخش عدم انطباق ها..در صورت وجود هر تعداد عدم انطباق در بخش مربوطه </t>
  </si>
  <si>
    <t xml:space="preserve">حوزه و واحد کمتر از 5/1 درصد باشد مطابق ضابطه سیستم خودش20 امتیاز تشویقی را اضافه میکند به امتیاز نهایی.. در سطر 569 سیستم بطور خودکار نوع گرید  و وضعیت واحد را </t>
  </si>
  <si>
    <t>نکات مهم</t>
  </si>
  <si>
    <t>صفحه 28</t>
  </si>
  <si>
    <t>تعداد عدم انطباق ها  هر  نوعش زیر خانه ی مربوط به خودش درج شود.</t>
  </si>
  <si>
    <t xml:space="preserve">در سطر e,d,c 587 بسته به نوع عدم انطباق درج شود.و در صورتی که هیچ عدم انطباقی ندارد و یا صلاح نمیبینید اعمال کنید هیچ عددی را درج نکنید.  در صورتی که انحراف امتیاز </t>
  </si>
  <si>
    <t xml:space="preserve">            </t>
  </si>
  <si>
    <t xml:space="preserve"> 1- محوطه واطراف کارخانه
امتیاز=20
   </t>
  </si>
  <si>
    <t xml:space="preserve">پس از محاسبه نهایی درج میکند. پس از پرینت در صورتیکه همه صفحات را بزنید انها هم پرینت گرفته میشود.بنابراین  توصیه میشود پرینت را بصورت درج صفحه انجام داد   با توجه </t>
  </si>
  <si>
    <t>به تعداد صفحات از صفحه 1 الی 28.....جهت ارائه نواقص به واحد تولیدی بهتره از sheet  لیست  نواقص استفاده  شود.به این صورت که کلا از فایل اکسل یک کپی گرفته و در جای دیگر</t>
  </si>
  <si>
    <t xml:space="preserve">تا لیست مرتب شده و بخشهای خالی حذف شود.بهتر است اکسل اصلی را در محلی ذخیره کنید و برای هرکارخانه یکبار از روی این کپی کنید </t>
  </si>
  <si>
    <t>از معاونت غذا و داروی دانشگاه علوم پزشکی خراسان شمالی</t>
  </si>
  <si>
    <t>05832248002-5</t>
  </si>
  <si>
    <t xml:space="preserve">  پیست کنید. سپس اون فایل کپی را در قسمت نواقصش  با کلیک روی خانه های AوB از  بالای نوار ابزار  قسمت data  بخش sort   را اانتخاب و بصورت A تا Z یا ZتاA کلیک کنید </t>
  </si>
  <si>
    <t>نام و امضاء تأیید کننده:                                                  تاریخ تأیید:</t>
  </si>
  <si>
    <t>امتیاز واحد کیک وکلوچه سلوک اسفراین</t>
  </si>
  <si>
    <t>آدرس کامل کارخانه و آدرس پست الکترونیک: استان:                          شهرستان:     اسفراین             بخش:                                                                                                                                                                                                                                                                                                                                         کد پستی:</t>
  </si>
  <si>
    <r>
      <t xml:space="preserve">بسته بندی                 ⃝ </t>
    </r>
    <r>
      <rPr>
        <sz val="11"/>
        <color indexed="8"/>
        <rFont val="Calibri"/>
        <family val="2"/>
      </rPr>
      <t>̣̣</t>
    </r>
  </si>
  <si>
    <t>جهت ردیف شدن و حذف سلول های خالی...بالا قسمت نواقص روی فلش کلیک کرده و چینش رو به حالت Zتا A یا بالعکس میکنیم</t>
  </si>
  <si>
    <t>10-مناسب بودن جنس کف ,دیوار,سقف سرویسهای بهداشتی به نحوی که مقاوم,صاف ,قابل شستشو و ضد عفونی کردن باشند(نظیر کاشی,سرامیک,سنگ)</t>
  </si>
  <si>
    <t>امتیاز کل</t>
  </si>
  <si>
    <t>نام کارخانه:ا</t>
  </si>
  <si>
    <t>شماره تلفن وفاكس:</t>
  </si>
</sst>
</file>

<file path=xl/styles.xml><?xml version="1.0" encoding="utf-8"?>
<styleSheet xmlns="http://schemas.openxmlformats.org/spreadsheetml/2006/main">
  <numFmts count="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s>
  <fonts count="69">
    <font>
      <sz val="11"/>
      <color theme="1"/>
      <name val="Calibri"/>
      <family val="2"/>
    </font>
    <font>
      <sz val="11"/>
      <color indexed="8"/>
      <name val="Calibri"/>
      <family val="2"/>
    </font>
    <font>
      <sz val="11"/>
      <color indexed="8"/>
      <name val="B badr"/>
      <family val="0"/>
    </font>
    <font>
      <sz val="11"/>
      <color indexed="8"/>
      <name val="B Badr"/>
      <family val="0"/>
    </font>
    <font>
      <sz val="11"/>
      <color indexed="8"/>
      <name val="Arial"/>
      <family val="2"/>
    </font>
    <font>
      <b/>
      <sz val="12"/>
      <color indexed="8"/>
      <name val="B Badr"/>
      <family val="0"/>
    </font>
    <font>
      <b/>
      <sz val="11"/>
      <color indexed="8"/>
      <name val="Calibri"/>
      <family val="2"/>
    </font>
    <font>
      <b/>
      <sz val="11"/>
      <color indexed="8"/>
      <name val="B Badr"/>
      <family val="0"/>
    </font>
    <font>
      <b/>
      <u val="single"/>
      <sz val="11"/>
      <color indexed="8"/>
      <name val="B Badr"/>
      <family val="0"/>
    </font>
    <font>
      <sz val="11"/>
      <color indexed="53"/>
      <name val="Calibri"/>
      <family val="2"/>
    </font>
    <font>
      <b/>
      <sz val="10"/>
      <color indexed="60"/>
      <name val="Calibri"/>
      <family val="2"/>
    </font>
    <font>
      <sz val="11"/>
      <color indexed="60"/>
      <name val="Calibri"/>
      <family val="2"/>
    </font>
    <font>
      <sz val="16"/>
      <color indexed="60"/>
      <name val="Calibri"/>
      <family val="2"/>
    </font>
    <font>
      <b/>
      <sz val="11"/>
      <color indexed="10"/>
      <name val="Calibri"/>
      <family val="2"/>
    </font>
    <font>
      <sz val="18"/>
      <color indexed="53"/>
      <name val="Calibri"/>
      <family val="2"/>
    </font>
    <font>
      <b/>
      <sz val="11"/>
      <color indexed="53"/>
      <name val="Calibri"/>
      <family val="2"/>
    </font>
    <font>
      <sz val="18"/>
      <name val="Calibri"/>
      <family val="2"/>
    </font>
    <font>
      <sz val="14"/>
      <name val="Calibri"/>
      <family val="2"/>
    </font>
    <font>
      <b/>
      <sz val="11"/>
      <color indexed="9"/>
      <name val="Calibri"/>
      <family val="2"/>
    </font>
    <font>
      <sz val="11"/>
      <color indexed="9"/>
      <name val="Calibri"/>
      <family val="2"/>
    </font>
    <font>
      <b/>
      <sz val="9"/>
      <color indexed="9"/>
      <name val="Calibri"/>
      <family val="2"/>
    </font>
    <font>
      <sz val="9"/>
      <color indexed="9"/>
      <name val="Calibri"/>
      <family val="2"/>
    </font>
    <font>
      <sz val="18"/>
      <color indexed="9"/>
      <name val="Calibri"/>
      <family val="2"/>
    </font>
    <font>
      <sz val="16"/>
      <color indexed="9"/>
      <name val="Calibri"/>
      <family val="2"/>
    </font>
    <font>
      <sz val="12"/>
      <color indexed="8"/>
      <name val="B Bad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C00000"/>
      <name val="Calibri"/>
      <family val="2"/>
    </font>
    <font>
      <sz val="11"/>
      <color theme="1"/>
      <name val="B badr"/>
      <family val="0"/>
    </font>
    <font>
      <sz val="11"/>
      <color theme="1"/>
      <name val="B Badr"/>
      <family val="0"/>
    </font>
    <font>
      <b/>
      <sz val="9"/>
      <color theme="0"/>
      <name val="Calibri"/>
      <family val="2"/>
    </font>
    <font>
      <sz val="9"/>
      <color theme="0"/>
      <name val="Calibri"/>
      <family val="2"/>
    </font>
    <font>
      <b/>
      <sz val="10"/>
      <color theme="9" tint="-0.4999699890613556"/>
      <name val="Calibri"/>
      <family val="2"/>
    </font>
    <font>
      <b/>
      <sz val="11"/>
      <color rgb="FFFF0000"/>
      <name val="Calibri"/>
      <family val="2"/>
    </font>
    <font>
      <b/>
      <sz val="11"/>
      <color theme="9" tint="-0.24997000396251678"/>
      <name val="Calibri"/>
      <family val="2"/>
    </font>
    <font>
      <sz val="11"/>
      <color theme="9" tint="-0.24997000396251678"/>
      <name val="Calibri"/>
      <family val="2"/>
    </font>
    <font>
      <sz val="18"/>
      <color theme="0"/>
      <name val="Calibri"/>
      <family val="2"/>
    </font>
    <font>
      <sz val="16"/>
      <color theme="0"/>
      <name val="Calibri"/>
      <family val="2"/>
    </font>
    <font>
      <sz val="18"/>
      <color theme="9" tint="-0.24997000396251678"/>
      <name val="Calibri"/>
      <family val="2"/>
    </font>
    <font>
      <sz val="16"/>
      <color rgb="FFC00000"/>
      <name val="Calibri"/>
      <family val="2"/>
    </font>
    <font>
      <b/>
      <sz val="11"/>
      <color theme="1"/>
      <name val="B Badr"/>
      <family val="0"/>
    </font>
    <font>
      <b/>
      <sz val="12"/>
      <color theme="1"/>
      <name val="B Badr"/>
      <family val="0"/>
    </font>
    <font>
      <sz val="12"/>
      <color theme="1"/>
      <name val="B Bad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medium"/>
      <bottom style="medium"/>
    </border>
    <border>
      <left/>
      <right/>
      <top/>
      <bottom style="medium"/>
    </border>
    <border>
      <left/>
      <right/>
      <top style="medium"/>
      <bottom/>
    </border>
    <border>
      <left style="thin"/>
      <right/>
      <top style="thin"/>
      <bottom/>
    </border>
    <border>
      <left style="thin"/>
      <right/>
      <top/>
      <bottom/>
    </border>
    <border>
      <left style="thin"/>
      <right/>
      <top/>
      <bottom style="medium"/>
    </border>
    <border>
      <left/>
      <right style="medium"/>
      <top style="medium"/>
      <bottom style="medium"/>
    </border>
    <border>
      <left/>
      <right style="medium"/>
      <top style="medium"/>
      <bottom/>
    </border>
    <border>
      <left style="thin"/>
      <right/>
      <top style="thin"/>
      <bottom style="thin"/>
    </border>
    <border>
      <left/>
      <right style="thin"/>
      <top/>
      <bottom/>
    </border>
    <border>
      <left/>
      <right/>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border>
    <border>
      <left/>
      <right style="thin"/>
      <top style="medium"/>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82">
    <xf numFmtId="0" fontId="0" fillId="0" borderId="0" xfId="0" applyFont="1" applyAlignment="1">
      <alignment/>
    </xf>
    <xf numFmtId="0" fontId="0" fillId="0" borderId="0" xfId="0" applyAlignment="1">
      <alignment/>
    </xf>
    <xf numFmtId="0" fontId="0" fillId="0" borderId="10" xfId="0" applyBorder="1" applyAlignment="1">
      <alignment horizontal="center" vertical="center" readingOrder="2"/>
    </xf>
    <xf numFmtId="0" fontId="0" fillId="0" borderId="0" xfId="0" applyAlignment="1">
      <alignment horizontal="center" vertical="center" readingOrder="2"/>
    </xf>
    <xf numFmtId="0" fontId="0" fillId="0" borderId="0" xfId="0" applyAlignment="1">
      <alignment horizontal="right" vertical="center" wrapText="1" readingOrder="2"/>
    </xf>
    <xf numFmtId="0" fontId="0" fillId="0" borderId="10" xfId="0" applyBorder="1" applyAlignment="1">
      <alignment horizontal="center" vertical="center" wrapText="1" readingOrder="2"/>
    </xf>
    <xf numFmtId="0" fontId="53" fillId="0" borderId="10" xfId="0" applyFont="1" applyBorder="1" applyAlignment="1">
      <alignment horizontal="center" wrapText="1" readingOrder="2"/>
    </xf>
    <xf numFmtId="0" fontId="0" fillId="0" borderId="11" xfId="0" applyBorder="1" applyAlignment="1" applyProtection="1">
      <alignment horizontal="left" vertical="top"/>
      <protection locked="0"/>
    </xf>
    <xf numFmtId="0" fontId="0" fillId="0" borderId="12" xfId="0" applyBorder="1" applyAlignment="1" applyProtection="1">
      <alignment horizontal="right" vertical="top"/>
      <protection locked="0"/>
    </xf>
    <xf numFmtId="0" fontId="0" fillId="0" borderId="10" xfId="0" applyBorder="1" applyAlignment="1" applyProtection="1">
      <alignment horizontal="center" vertical="center" readingOrder="2"/>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horizontal="center" vertical="center" readingOrder="2"/>
      <protection locked="0"/>
    </xf>
    <xf numFmtId="0" fontId="0" fillId="0" borderId="14" xfId="0" applyBorder="1" applyAlignment="1" applyProtection="1">
      <alignment/>
      <protection locked="0"/>
    </xf>
    <xf numFmtId="0" fontId="0" fillId="0" borderId="12" xfId="0" applyBorder="1" applyAlignment="1" applyProtection="1">
      <alignment/>
      <protection locked="0"/>
    </xf>
    <xf numFmtId="0" fontId="0" fillId="0" borderId="0" xfId="0" applyAlignment="1" applyProtection="1">
      <alignment/>
      <protection locked="0"/>
    </xf>
    <xf numFmtId="0" fontId="0" fillId="33" borderId="10" xfId="0" applyFill="1" applyBorder="1" applyAlignment="1" applyProtection="1">
      <alignment/>
      <protection locked="0"/>
    </xf>
    <xf numFmtId="0" fontId="51" fillId="0" borderId="0" xfId="0" applyFont="1" applyAlignment="1" applyProtection="1">
      <alignment/>
      <protection locked="0"/>
    </xf>
    <xf numFmtId="0" fontId="0" fillId="34" borderId="10" xfId="0" applyFill="1" applyBorder="1" applyAlignment="1" applyProtection="1">
      <alignment horizontal="center" vertical="center" readingOrder="2"/>
      <protection/>
    </xf>
    <xf numFmtId="0" fontId="0" fillId="0" borderId="0" xfId="0"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horizontal="right" vertical="center"/>
      <protection locked="0"/>
    </xf>
    <xf numFmtId="0" fontId="54" fillId="0" borderId="10" xfId="0" applyFont="1" applyBorder="1" applyAlignment="1" applyProtection="1">
      <alignment horizontal="center" wrapText="1"/>
      <protection locked="0"/>
    </xf>
    <xf numFmtId="0" fontId="55" fillId="0" borderId="15" xfId="0" applyFont="1" applyBorder="1" applyAlignment="1" applyProtection="1">
      <alignment horizontal="right" vertical="top" wrapText="1" indent="1" readingOrder="2"/>
      <protection locked="0"/>
    </xf>
    <xf numFmtId="0" fontId="55" fillId="0" borderId="16" xfId="0" applyFont="1" applyBorder="1" applyAlignment="1" applyProtection="1">
      <alignment horizontal="right" vertical="top" wrapText="1" indent="1" readingOrder="2"/>
      <protection locked="0"/>
    </xf>
    <xf numFmtId="0" fontId="55" fillId="0" borderId="0" xfId="0" applyFont="1" applyBorder="1" applyAlignment="1" applyProtection="1">
      <alignment horizontal="right" vertical="top" wrapText="1" indent="1" readingOrder="2"/>
      <protection locked="0"/>
    </xf>
    <xf numFmtId="0" fontId="0" fillId="0" borderId="0" xfId="0" applyFill="1" applyBorder="1" applyAlignment="1" applyProtection="1">
      <alignment/>
      <protection locked="0"/>
    </xf>
    <xf numFmtId="0" fontId="55" fillId="0" borderId="15" xfId="0" applyFont="1" applyBorder="1" applyAlignment="1" applyProtection="1">
      <alignment horizontal="center" vertical="center" wrapText="1" readingOrder="2"/>
      <protection locked="0"/>
    </xf>
    <xf numFmtId="0" fontId="55" fillId="0" borderId="0" xfId="0" applyFont="1" applyBorder="1" applyAlignment="1" applyProtection="1">
      <alignment horizontal="center" vertical="center" wrapText="1" readingOrder="2"/>
      <protection locked="0"/>
    </xf>
    <xf numFmtId="0" fontId="55" fillId="0" borderId="15" xfId="0" applyFont="1" applyBorder="1" applyAlignment="1" applyProtection="1">
      <alignment horizontal="right" vertical="top" wrapText="1" readingOrder="2"/>
      <protection locked="0"/>
    </xf>
    <xf numFmtId="0" fontId="55" fillId="0" borderId="0" xfId="0" applyFont="1" applyBorder="1" applyAlignment="1" applyProtection="1">
      <alignment horizontal="right" vertical="top" wrapText="1" readingOrder="2"/>
      <protection locked="0"/>
    </xf>
    <xf numFmtId="0" fontId="0" fillId="0" borderId="0" xfId="0" applyAlignment="1" applyProtection="1">
      <alignment horizontal="right" readingOrder="2"/>
      <protection locked="0"/>
    </xf>
    <xf numFmtId="0" fontId="0" fillId="0" borderId="0" xfId="0" applyBorder="1" applyAlignment="1" applyProtection="1">
      <alignment/>
      <protection locked="0"/>
    </xf>
    <xf numFmtId="0" fontId="55" fillId="0" borderId="17" xfId="0" applyFont="1" applyBorder="1" applyAlignment="1" applyProtection="1">
      <alignment horizontal="right" vertical="top" wrapText="1" readingOrder="2"/>
      <protection locked="0"/>
    </xf>
    <xf numFmtId="0" fontId="0" fillId="0" borderId="10" xfId="0" applyBorder="1" applyAlignment="1" applyProtection="1">
      <alignment vertical="center" wrapText="1"/>
      <protection locked="0"/>
    </xf>
    <xf numFmtId="0" fontId="54" fillId="0" borderId="10" xfId="0" applyFont="1" applyBorder="1" applyAlignment="1" applyProtection="1">
      <alignment horizontal="center" vertical="center" wrapText="1"/>
      <protection locked="0"/>
    </xf>
    <xf numFmtId="0" fontId="0" fillId="0" borderId="10" xfId="0" applyBorder="1" applyAlignment="1" applyProtection="1">
      <alignment horizontal="center" wrapText="1"/>
      <protection locked="0"/>
    </xf>
    <xf numFmtId="0" fontId="55" fillId="0" borderId="15" xfId="0" applyFont="1" applyBorder="1" applyAlignment="1" applyProtection="1">
      <alignment horizontal="right" vertical="center" wrapText="1" indent="1" readingOrder="2"/>
      <protection locked="0"/>
    </xf>
    <xf numFmtId="0" fontId="55" fillId="0" borderId="18" xfId="0" applyFont="1" applyBorder="1" applyAlignment="1" applyProtection="1">
      <alignment horizontal="right" vertical="top" wrapText="1" readingOrder="2"/>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55" fillId="0" borderId="11" xfId="0" applyFont="1" applyBorder="1" applyAlignment="1" applyProtection="1">
      <alignment horizontal="right" vertical="top" wrapText="1" readingOrder="2"/>
      <protection locked="0"/>
    </xf>
    <xf numFmtId="0" fontId="0" fillId="0" borderId="12" xfId="0" applyBorder="1" applyAlignment="1" applyProtection="1">
      <alignment/>
      <protection locked="0"/>
    </xf>
    <xf numFmtId="0" fontId="55" fillId="0" borderId="12" xfId="0" applyFont="1" applyBorder="1" applyAlignment="1" applyProtection="1">
      <alignment horizontal="right" vertical="top" wrapText="1" readingOrder="2"/>
      <protection locked="0"/>
    </xf>
    <xf numFmtId="0" fontId="55" fillId="0" borderId="21" xfId="0" applyFont="1" applyBorder="1" applyAlignment="1" applyProtection="1">
      <alignment horizontal="right" vertical="top" wrapText="1" readingOrder="2"/>
      <protection locked="0"/>
    </xf>
    <xf numFmtId="0" fontId="55" fillId="0" borderId="22" xfId="0" applyFont="1" applyBorder="1" applyAlignment="1" applyProtection="1">
      <alignment horizontal="right" vertical="top" wrapText="1" readingOrder="2"/>
      <protection locked="0"/>
    </xf>
    <xf numFmtId="0" fontId="0" fillId="0" borderId="23" xfId="0" applyBorder="1" applyAlignment="1">
      <alignment horizontal="right" vertical="center" wrapText="1" readingOrder="2"/>
    </xf>
    <xf numFmtId="0" fontId="53" fillId="0" borderId="23" xfId="0" applyFont="1" applyBorder="1" applyAlignment="1">
      <alignment horizontal="right" wrapText="1" readingOrder="2"/>
    </xf>
    <xf numFmtId="0" fontId="53" fillId="0" borderId="18" xfId="0" applyFont="1" applyBorder="1" applyAlignment="1">
      <alignment horizontal="right" wrapText="1" readingOrder="2"/>
    </xf>
    <xf numFmtId="0" fontId="53" fillId="0" borderId="11" xfId="0" applyFont="1" applyBorder="1" applyAlignment="1">
      <alignment horizontal="center" wrapText="1" readingOrder="2"/>
    </xf>
    <xf numFmtId="0" fontId="0" fillId="0" borderId="11" xfId="0" applyBorder="1" applyAlignment="1">
      <alignment horizontal="center" vertical="center" wrapText="1" readingOrder="2"/>
    </xf>
    <xf numFmtId="0" fontId="55" fillId="0" borderId="13" xfId="0" applyFont="1" applyBorder="1" applyAlignment="1" applyProtection="1">
      <alignment horizontal="right" vertical="top" wrapText="1" readingOrder="2"/>
      <protection locked="0"/>
    </xf>
    <xf numFmtId="0" fontId="0" fillId="0" borderId="13" xfId="0" applyBorder="1" applyAlignment="1" applyProtection="1">
      <alignment/>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0" fontId="55" fillId="0" borderId="10" xfId="0" applyFont="1" applyBorder="1" applyAlignment="1" applyProtection="1">
      <alignment horizontal="right" vertical="top" wrapText="1" readingOrder="2"/>
      <protection locked="0"/>
    </xf>
    <xf numFmtId="0" fontId="0" fillId="0" borderId="0" xfId="0" applyBorder="1" applyAlignment="1" applyProtection="1">
      <alignment horizontal="center" vertical="center"/>
      <protection locked="0"/>
    </xf>
    <xf numFmtId="0" fontId="0" fillId="0" borderId="10" xfId="0" applyBorder="1" applyAlignment="1" applyProtection="1">
      <alignment horizontal="center"/>
      <protection locked="0"/>
    </xf>
    <xf numFmtId="0" fontId="0" fillId="0" borderId="0" xfId="0" applyBorder="1" applyAlignment="1" applyProtection="1">
      <alignment horizontal="right"/>
      <protection locked="0"/>
    </xf>
    <xf numFmtId="0" fontId="0" fillId="33" borderId="10" xfId="0" applyFill="1" applyBorder="1" applyAlignment="1" applyProtection="1">
      <alignment horizontal="center" vertical="center"/>
      <protection locked="0"/>
    </xf>
    <xf numFmtId="0" fontId="0" fillId="0" borderId="0" xfId="0" applyAlignment="1" applyProtection="1">
      <alignment vertical="center"/>
      <protection locked="0"/>
    </xf>
    <xf numFmtId="0" fontId="51" fillId="0" borderId="0" xfId="0" applyFont="1" applyAlignment="1" applyProtection="1">
      <alignment vertical="center"/>
      <protection/>
    </xf>
    <xf numFmtId="0" fontId="53" fillId="0" borderId="0" xfId="0" applyFont="1" applyAlignment="1" applyProtection="1">
      <alignment/>
      <protection locked="0"/>
    </xf>
    <xf numFmtId="0" fontId="0" fillId="0" borderId="0" xfId="0" applyBorder="1" applyAlignment="1" applyProtection="1">
      <alignment horizontal="center" vertical="center" wrapText="1"/>
      <protection/>
    </xf>
    <xf numFmtId="0" fontId="0" fillId="0" borderId="0" xfId="0" applyAlignment="1" applyProtection="1">
      <alignment horizontal="center" readingOrder="2"/>
      <protection/>
    </xf>
    <xf numFmtId="0" fontId="16" fillId="0" borderId="10" xfId="0" applyFont="1" applyBorder="1" applyAlignment="1" applyProtection="1">
      <alignment horizontal="right"/>
      <protection/>
    </xf>
    <xf numFmtId="0" fontId="53" fillId="0" borderId="0" xfId="0" applyFont="1" applyAlignment="1" applyProtection="1">
      <alignment horizontal="center" readingOrder="2"/>
      <protection/>
    </xf>
    <xf numFmtId="0" fontId="53" fillId="0" borderId="0" xfId="0" applyFont="1" applyAlignment="1" applyProtection="1">
      <alignment/>
      <protection/>
    </xf>
    <xf numFmtId="0" fontId="53" fillId="0" borderId="0" xfId="0" applyFont="1" applyBorder="1" applyAlignment="1" applyProtection="1">
      <alignment horizontal="center" vertical="center" wrapText="1"/>
      <protection/>
    </xf>
    <xf numFmtId="0" fontId="0" fillId="0" borderId="0" xfId="0" applyAlignment="1" applyProtection="1">
      <alignment/>
      <protection/>
    </xf>
    <xf numFmtId="0" fontId="0" fillId="0" borderId="0" xfId="0" applyBorder="1" applyAlignment="1" applyProtection="1">
      <alignment horizontal="center" vertical="center"/>
      <protection/>
    </xf>
    <xf numFmtId="0" fontId="53" fillId="0" borderId="0" xfId="0" applyFont="1" applyAlignment="1" applyProtection="1">
      <alignment horizontal="right" readingOrder="2"/>
      <protection/>
    </xf>
    <xf numFmtId="0" fontId="53"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53" fillId="0" borderId="0" xfId="0" applyFont="1" applyBorder="1" applyAlignment="1" applyProtection="1">
      <alignment vertical="center"/>
      <protection/>
    </xf>
    <xf numFmtId="0" fontId="0" fillId="0" borderId="0" xfId="0" applyBorder="1" applyAlignment="1" applyProtection="1">
      <alignment horizontal="right" vertical="center" wrapText="1"/>
      <protection/>
    </xf>
    <xf numFmtId="0" fontId="53" fillId="0" borderId="0" xfId="0" applyFont="1" applyBorder="1" applyAlignment="1" applyProtection="1">
      <alignment horizontal="right" vertical="center" wrapText="1"/>
      <protection/>
    </xf>
    <xf numFmtId="0" fontId="0" fillId="0" borderId="0" xfId="0" applyBorder="1" applyAlignment="1" applyProtection="1">
      <alignment horizontal="right" vertical="center"/>
      <protection/>
    </xf>
    <xf numFmtId="0" fontId="53" fillId="0" borderId="0" xfId="0" applyFont="1" applyBorder="1" applyAlignment="1" applyProtection="1">
      <alignment horizontal="right" vertical="center"/>
      <protection/>
    </xf>
    <xf numFmtId="0" fontId="0" fillId="0" borderId="0" xfId="0" applyBorder="1" applyAlignment="1" applyProtection="1">
      <alignment/>
      <protection/>
    </xf>
    <xf numFmtId="0" fontId="53" fillId="0" borderId="0" xfId="0" applyFont="1" applyBorder="1" applyAlignment="1" applyProtection="1">
      <alignment/>
      <protection/>
    </xf>
    <xf numFmtId="0" fontId="0" fillId="0" borderId="0" xfId="0" applyBorder="1" applyAlignment="1" applyProtection="1">
      <alignment horizontal="right" vertical="top"/>
      <protection/>
    </xf>
    <xf numFmtId="0" fontId="53" fillId="0" borderId="0" xfId="0" applyFont="1" applyBorder="1" applyAlignment="1" applyProtection="1">
      <alignment horizontal="right" vertical="top"/>
      <protection/>
    </xf>
    <xf numFmtId="0" fontId="37" fillId="0" borderId="0" xfId="0" applyFont="1" applyFill="1" applyAlignment="1" applyProtection="1">
      <alignment horizontal="center" readingOrder="2"/>
      <protection/>
    </xf>
    <xf numFmtId="0" fontId="37" fillId="0" borderId="0" xfId="0" applyFont="1" applyFill="1" applyAlignment="1" applyProtection="1">
      <alignment horizontal="right" readingOrder="2"/>
      <protection/>
    </xf>
    <xf numFmtId="0" fontId="37" fillId="0" borderId="0" xfId="0" applyFont="1" applyFill="1" applyAlignment="1" applyProtection="1">
      <alignment/>
      <protection/>
    </xf>
    <xf numFmtId="0" fontId="37" fillId="0" borderId="0" xfId="0" applyFont="1" applyFill="1" applyBorder="1" applyAlignment="1" applyProtection="1">
      <alignment horizontal="center" vertical="center"/>
      <protection/>
    </xf>
    <xf numFmtId="0" fontId="0" fillId="0" borderId="0" xfId="0" applyBorder="1" applyAlignment="1" applyProtection="1">
      <alignment horizontal="right"/>
      <protection/>
    </xf>
    <xf numFmtId="0" fontId="37" fillId="0" borderId="0" xfId="0" applyFont="1" applyFill="1" applyBorder="1" applyAlignment="1" applyProtection="1">
      <alignment horizontal="center" readingOrder="2"/>
      <protection/>
    </xf>
    <xf numFmtId="0" fontId="37" fillId="0" borderId="0" xfId="0" applyFont="1" applyFill="1" applyBorder="1" applyAlignment="1" applyProtection="1">
      <alignment horizontal="right" readingOrder="2"/>
      <protection/>
    </xf>
    <xf numFmtId="0" fontId="37" fillId="0" borderId="0" xfId="0" applyFont="1" applyFill="1" applyBorder="1" applyAlignment="1" applyProtection="1">
      <alignment/>
      <protection/>
    </xf>
    <xf numFmtId="0" fontId="37" fillId="0" borderId="0" xfId="0" applyFont="1" applyFill="1" applyBorder="1" applyAlignment="1" applyProtection="1">
      <alignment horizontal="right" vertical="center"/>
      <protection/>
    </xf>
    <xf numFmtId="0" fontId="0" fillId="0" borderId="0" xfId="0" applyBorder="1" applyAlignment="1" applyProtection="1">
      <alignment/>
      <protection/>
    </xf>
    <xf numFmtId="0" fontId="37" fillId="0" borderId="0" xfId="0" applyFont="1" applyFill="1" applyBorder="1" applyAlignment="1" applyProtection="1">
      <alignment horizontal="center" vertical="center" wrapText="1"/>
      <protection/>
    </xf>
    <xf numFmtId="0" fontId="0" fillId="0" borderId="0" xfId="0" applyBorder="1" applyAlignment="1" applyProtection="1">
      <alignment horizontal="center"/>
      <protection/>
    </xf>
    <xf numFmtId="0" fontId="56" fillId="0" borderId="0" xfId="0" applyFont="1" applyFill="1" applyBorder="1" applyAlignment="1" applyProtection="1">
      <alignment horizontal="center" readingOrder="2"/>
      <protection/>
    </xf>
    <xf numFmtId="0" fontId="57" fillId="0" borderId="0" xfId="0" applyFont="1" applyFill="1" applyBorder="1" applyAlignment="1" applyProtection="1">
      <alignment horizontal="center" readingOrder="2"/>
      <protection/>
    </xf>
    <xf numFmtId="0" fontId="37" fillId="0" borderId="0" xfId="0" applyFont="1" applyFill="1" applyBorder="1" applyAlignment="1" applyProtection="1">
      <alignment horizontal="center"/>
      <protection/>
    </xf>
    <xf numFmtId="0" fontId="0" fillId="0" borderId="10" xfId="0" applyBorder="1" applyAlignment="1" applyProtection="1">
      <alignment horizontal="center" vertical="center" readingOrder="2"/>
      <protection/>
    </xf>
    <xf numFmtId="0" fontId="0" fillId="0" borderId="10" xfId="0" applyBorder="1" applyAlignment="1" applyProtection="1">
      <alignment vertical="center"/>
      <protection/>
    </xf>
    <xf numFmtId="0" fontId="0" fillId="34" borderId="1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vertical="center"/>
      <protection/>
    </xf>
    <xf numFmtId="0" fontId="0" fillId="0" borderId="0" xfId="0" applyAlignment="1" applyProtection="1">
      <alignment vertical="center"/>
      <protection/>
    </xf>
    <xf numFmtId="0" fontId="0" fillId="34" borderId="10" xfId="0" applyFill="1" applyBorder="1" applyAlignment="1" applyProtection="1">
      <alignment horizontal="center" vertical="center"/>
      <protection/>
    </xf>
    <xf numFmtId="0" fontId="37" fillId="0" borderId="0" xfId="0" applyFont="1" applyFill="1" applyBorder="1" applyAlignment="1" applyProtection="1">
      <alignment horizontal="center" vertical="center" readingOrder="2"/>
      <protection/>
    </xf>
    <xf numFmtId="0" fontId="37" fillId="0" borderId="0" xfId="0" applyFont="1" applyFill="1" applyBorder="1" applyAlignment="1" applyProtection="1">
      <alignment horizontal="right" vertical="center" readingOrder="2"/>
      <protection/>
    </xf>
    <xf numFmtId="0" fontId="37" fillId="0" borderId="0" xfId="0" applyFont="1" applyFill="1" applyBorder="1" applyAlignment="1" applyProtection="1">
      <alignment vertical="center"/>
      <protection/>
    </xf>
    <xf numFmtId="0" fontId="0" fillId="0" borderId="13" xfId="0" applyBorder="1" applyAlignment="1" applyProtection="1">
      <alignment horizontal="center" vertical="center" readingOrder="2"/>
      <protection/>
    </xf>
    <xf numFmtId="0" fontId="0" fillId="34" borderId="13" xfId="0" applyFill="1" applyBorder="1" applyAlignment="1" applyProtection="1">
      <alignment/>
      <protection/>
    </xf>
    <xf numFmtId="0" fontId="37" fillId="0" borderId="0" xfId="0" applyFont="1" applyFill="1" applyBorder="1" applyAlignment="1" applyProtection="1">
      <alignment horizontal="right" indent="1"/>
      <protection/>
    </xf>
    <xf numFmtId="0" fontId="0" fillId="0" borderId="10" xfId="0" applyBorder="1" applyAlignment="1" applyProtection="1">
      <alignment/>
      <protection/>
    </xf>
    <xf numFmtId="0" fontId="0" fillId="0" borderId="10" xfId="0" applyBorder="1" applyAlignment="1" applyProtection="1">
      <alignment horizontal="center"/>
      <protection/>
    </xf>
    <xf numFmtId="0" fontId="37" fillId="0" borderId="0" xfId="0" applyFont="1" applyFill="1" applyBorder="1" applyAlignment="1" applyProtection="1">
      <alignment/>
      <protection/>
    </xf>
    <xf numFmtId="0" fontId="0" fillId="0" borderId="0" xfId="0" applyBorder="1" applyAlignment="1" applyProtection="1">
      <alignment vertical="top"/>
      <protection/>
    </xf>
    <xf numFmtId="0" fontId="37" fillId="0" borderId="0" xfId="0" applyFont="1" applyFill="1" applyBorder="1" applyAlignment="1" applyProtection="1">
      <alignment vertical="top"/>
      <protection/>
    </xf>
    <xf numFmtId="0" fontId="0" fillId="0" borderId="0" xfId="0" applyAlignment="1" applyProtection="1">
      <alignment horizontal="right" wrapText="1" indent="1"/>
      <protection/>
    </xf>
    <xf numFmtId="0" fontId="37" fillId="0" borderId="0" xfId="0" applyFont="1" applyFill="1" applyAlignment="1" applyProtection="1">
      <alignment horizontal="right" wrapText="1" indent="1"/>
      <protection/>
    </xf>
    <xf numFmtId="0" fontId="0" fillId="33" borderId="0" xfId="0" applyFill="1" applyBorder="1" applyAlignment="1" applyProtection="1">
      <alignment vertical="top"/>
      <protection/>
    </xf>
    <xf numFmtId="0" fontId="0" fillId="33" borderId="0" xfId="0" applyFill="1" applyBorder="1" applyAlignment="1" applyProtection="1">
      <alignment horizontal="center"/>
      <protection/>
    </xf>
    <xf numFmtId="0" fontId="0" fillId="0" borderId="0" xfId="0" applyAlignment="1" applyProtection="1">
      <alignment horizontal="right" vertical="top" wrapText="1" indent="2" readingOrder="2"/>
      <protection/>
    </xf>
    <xf numFmtId="0" fontId="37" fillId="0" borderId="0" xfId="0" applyFont="1" applyFill="1" applyAlignment="1" applyProtection="1">
      <alignment horizontal="right" vertical="top" wrapText="1" indent="2" readingOrder="2"/>
      <protection/>
    </xf>
    <xf numFmtId="0" fontId="58" fillId="0" borderId="10" xfId="0" applyFont="1" applyBorder="1" applyAlignment="1" applyProtection="1">
      <alignment/>
      <protection/>
    </xf>
    <xf numFmtId="0" fontId="17" fillId="0" borderId="10" xfId="0" applyFont="1" applyBorder="1" applyAlignment="1" applyProtection="1">
      <alignment horizontal="center"/>
      <protection/>
    </xf>
    <xf numFmtId="0" fontId="0" fillId="0" borderId="0" xfId="0" applyAlignment="1" applyProtection="1">
      <alignment/>
      <protection/>
    </xf>
    <xf numFmtId="0" fontId="37" fillId="0" borderId="0" xfId="0" applyFont="1" applyFill="1" applyAlignment="1" applyProtection="1">
      <alignment/>
      <protection/>
    </xf>
    <xf numFmtId="0" fontId="58" fillId="0" borderId="0" xfId="0" applyFont="1" applyAlignment="1" applyProtection="1">
      <alignment/>
      <protection/>
    </xf>
    <xf numFmtId="0" fontId="0" fillId="33" borderId="0" xfId="0" applyFill="1" applyBorder="1" applyAlignment="1" applyProtection="1">
      <alignment vertical="top" wrapText="1"/>
      <protection/>
    </xf>
    <xf numFmtId="0" fontId="37" fillId="0" borderId="0" xfId="0" applyFont="1" applyFill="1" applyBorder="1" applyAlignment="1" applyProtection="1">
      <alignment vertical="top" wrapText="1"/>
      <protection/>
    </xf>
    <xf numFmtId="0" fontId="0" fillId="33" borderId="10" xfId="0" applyFill="1" applyBorder="1" applyAlignment="1" applyProtection="1">
      <alignment vertical="center"/>
      <protection/>
    </xf>
    <xf numFmtId="0" fontId="51" fillId="0" borderId="24" xfId="0" applyFont="1" applyBorder="1" applyAlignment="1" applyProtection="1">
      <alignment vertical="center"/>
      <protection/>
    </xf>
    <xf numFmtId="0" fontId="51" fillId="0" borderId="0" xfId="0" applyFont="1" applyBorder="1" applyAlignment="1" applyProtection="1">
      <alignment/>
      <protection/>
    </xf>
    <xf numFmtId="0" fontId="40" fillId="0" borderId="0" xfId="0" applyFont="1" applyFill="1" applyBorder="1" applyAlignment="1" applyProtection="1">
      <alignment/>
      <protection/>
    </xf>
    <xf numFmtId="0" fontId="0" fillId="0" borderId="10" xfId="0" applyBorder="1" applyAlignment="1" applyProtection="1">
      <alignment horizontal="center" readingOrder="2"/>
      <protection/>
    </xf>
    <xf numFmtId="0" fontId="0" fillId="0" borderId="24" xfId="0" applyBorder="1" applyAlignment="1" applyProtection="1">
      <alignment vertical="center"/>
      <protection/>
    </xf>
    <xf numFmtId="0" fontId="51" fillId="0" borderId="0" xfId="0" applyFont="1" applyAlignment="1" applyProtection="1">
      <alignment/>
      <protection/>
    </xf>
    <xf numFmtId="0" fontId="40" fillId="0" borderId="0" xfId="0" applyFont="1" applyFill="1" applyAlignment="1" applyProtection="1">
      <alignment/>
      <protection/>
    </xf>
    <xf numFmtId="0" fontId="0" fillId="0" borderId="19" xfId="0" applyBorder="1" applyAlignment="1" applyProtection="1">
      <alignment/>
      <protection/>
    </xf>
    <xf numFmtId="0" fontId="0" fillId="0" borderId="10" xfId="0" applyBorder="1" applyAlignment="1" applyProtection="1">
      <alignment horizontal="left"/>
      <protection/>
    </xf>
    <xf numFmtId="0" fontId="59" fillId="0" borderId="0" xfId="0" applyFont="1" applyAlignment="1" applyProtection="1">
      <alignment/>
      <protection/>
    </xf>
    <xf numFmtId="0" fontId="0" fillId="0" borderId="0" xfId="0" applyFill="1" applyBorder="1" applyAlignment="1" applyProtection="1">
      <alignment/>
      <protection/>
    </xf>
    <xf numFmtId="0" fontId="60" fillId="0" borderId="0" xfId="0" applyFont="1" applyFill="1" applyBorder="1" applyAlignment="1" applyProtection="1">
      <alignment/>
      <protection/>
    </xf>
    <xf numFmtId="0" fontId="61" fillId="0" borderId="0" xfId="0" applyFont="1" applyFill="1" applyBorder="1" applyAlignment="1" applyProtection="1">
      <alignment/>
      <protection/>
    </xf>
    <xf numFmtId="0" fontId="0" fillId="0" borderId="0" xfId="0" applyFill="1" applyBorder="1" applyAlignment="1" applyProtection="1">
      <alignment horizontal="center" vertical="center"/>
      <protection/>
    </xf>
    <xf numFmtId="0" fontId="37" fillId="0" borderId="0" xfId="0" applyFont="1" applyBorder="1" applyAlignment="1" applyProtection="1">
      <alignment/>
      <protection/>
    </xf>
    <xf numFmtId="0" fontId="37" fillId="0" borderId="0" xfId="0" applyFont="1" applyBorder="1" applyAlignment="1" applyProtection="1">
      <alignment vertical="center"/>
      <protection/>
    </xf>
    <xf numFmtId="0" fontId="37" fillId="0" borderId="0" xfId="0" applyFont="1" applyBorder="1" applyAlignment="1" applyProtection="1">
      <alignment horizontal="center" vertical="center"/>
      <protection/>
    </xf>
    <xf numFmtId="0" fontId="0" fillId="0" borderId="0" xfId="0" applyAlignment="1" applyProtection="1">
      <alignment horizontal="center"/>
      <protection/>
    </xf>
    <xf numFmtId="0" fontId="37" fillId="0" borderId="0" xfId="0" applyFont="1" applyFill="1" applyAlignment="1" applyProtection="1">
      <alignment horizontal="center"/>
      <protection/>
    </xf>
    <xf numFmtId="0" fontId="62" fillId="0" borderId="0" xfId="0" applyFont="1" applyBorder="1" applyAlignment="1" applyProtection="1">
      <alignment horizontal="center"/>
      <protection/>
    </xf>
    <xf numFmtId="0" fontId="37" fillId="0" borderId="0" xfId="0" applyFont="1" applyBorder="1" applyAlignment="1" applyProtection="1">
      <alignment readingOrder="2"/>
      <protection/>
    </xf>
    <xf numFmtId="0" fontId="37" fillId="0" borderId="0" xfId="0" applyFont="1" applyBorder="1" applyAlignment="1" applyProtection="1">
      <alignment vertical="center" readingOrder="2"/>
      <protection/>
    </xf>
    <xf numFmtId="0" fontId="37" fillId="0" borderId="0" xfId="0" applyFont="1" applyFill="1" applyAlignment="1" applyProtection="1">
      <alignment readingOrder="2"/>
      <protection/>
    </xf>
    <xf numFmtId="0" fontId="37" fillId="0" borderId="0" xfId="0" applyFont="1" applyAlignment="1" applyProtection="1">
      <alignment/>
      <protection/>
    </xf>
    <xf numFmtId="0" fontId="37" fillId="0" borderId="0" xfId="0" applyFont="1" applyAlignment="1" applyProtection="1">
      <alignment vertical="center"/>
      <protection/>
    </xf>
    <xf numFmtId="0" fontId="63" fillId="0" borderId="0" xfId="0" applyFont="1" applyAlignment="1" applyProtection="1">
      <alignment/>
      <protection/>
    </xf>
    <xf numFmtId="0" fontId="64" fillId="0" borderId="0" xfId="0" applyFont="1" applyAlignment="1" applyProtection="1">
      <alignment/>
      <protection/>
    </xf>
    <xf numFmtId="0" fontId="0" fillId="0" borderId="10" xfId="0" applyBorder="1" applyAlignment="1" applyProtection="1">
      <alignment horizontal="center" vertical="center" wrapText="1"/>
      <protection locked="0"/>
    </xf>
    <xf numFmtId="0" fontId="63" fillId="0" borderId="0" xfId="0" applyFont="1" applyAlignment="1" applyProtection="1">
      <alignment wrapText="1"/>
      <protection/>
    </xf>
    <xf numFmtId="0" fontId="37" fillId="0" borderId="0" xfId="0" applyFont="1" applyAlignment="1" applyProtection="1">
      <alignment wrapText="1"/>
      <protection/>
    </xf>
    <xf numFmtId="0" fontId="37" fillId="0" borderId="0" xfId="0" applyFont="1" applyBorder="1" applyAlignment="1" applyProtection="1">
      <alignment horizontal="left"/>
      <protection/>
    </xf>
    <xf numFmtId="0" fontId="0" fillId="0" borderId="23" xfId="0" applyBorder="1" applyAlignment="1" applyProtection="1">
      <alignment wrapText="1" readingOrder="2"/>
      <protection/>
    </xf>
    <xf numFmtId="0" fontId="0" fillId="0" borderId="13" xfId="0" applyBorder="1" applyAlignment="1" applyProtection="1">
      <alignment wrapText="1" readingOrder="2"/>
      <protection/>
    </xf>
    <xf numFmtId="0" fontId="0" fillId="0" borderId="23" xfId="0" applyBorder="1" applyAlignment="1" applyProtection="1">
      <alignment wrapText="1" readingOrder="1"/>
      <protection/>
    </xf>
    <xf numFmtId="0" fontId="0" fillId="0" borderId="13" xfId="0" applyBorder="1" applyAlignment="1" applyProtection="1">
      <alignment wrapText="1" readingOrder="1"/>
      <protection/>
    </xf>
    <xf numFmtId="0" fontId="0" fillId="0" borderId="13" xfId="0" applyBorder="1" applyAlignment="1" applyProtection="1">
      <alignment wrapText="1"/>
      <protection/>
    </xf>
    <xf numFmtId="0" fontId="0" fillId="33" borderId="23" xfId="0" applyFill="1" applyBorder="1" applyAlignment="1" applyProtection="1">
      <alignment wrapText="1"/>
      <protection/>
    </xf>
    <xf numFmtId="0" fontId="0" fillId="0" borderId="13" xfId="0" applyBorder="1" applyAlignment="1" applyProtection="1">
      <alignment/>
      <protection/>
    </xf>
    <xf numFmtId="0" fontId="51" fillId="0" borderId="24" xfId="0" applyFont="1" applyBorder="1" applyAlignment="1" applyProtection="1">
      <alignment/>
      <protection locked="0"/>
    </xf>
    <xf numFmtId="0" fontId="0" fillId="0" borderId="0" xfId="0" applyAlignment="1" applyProtection="1">
      <alignment/>
      <protection locked="0"/>
    </xf>
    <xf numFmtId="0" fontId="51" fillId="0" borderId="25"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65" fillId="0" borderId="0" xfId="0" applyFont="1" applyAlignment="1" applyProtection="1">
      <alignment wrapText="1"/>
      <protection/>
    </xf>
    <xf numFmtId="0" fontId="0" fillId="0" borderId="0" xfId="0" applyAlignment="1" applyProtection="1">
      <alignment wrapText="1"/>
      <protection/>
    </xf>
    <xf numFmtId="0" fontId="37" fillId="0" borderId="0" xfId="0" applyFont="1" applyFill="1" applyBorder="1" applyAlignment="1" applyProtection="1">
      <alignment horizontal="center" readingOrder="2"/>
      <protection/>
    </xf>
    <xf numFmtId="0" fontId="37" fillId="0" borderId="0" xfId="0" applyFont="1" applyFill="1" applyBorder="1" applyAlignment="1" applyProtection="1">
      <alignment horizontal="center"/>
      <protection/>
    </xf>
    <xf numFmtId="0" fontId="37" fillId="0" borderId="0" xfId="0" applyFont="1" applyFill="1" applyBorder="1" applyAlignment="1" applyProtection="1">
      <alignment readingOrder="2"/>
      <protection/>
    </xf>
    <xf numFmtId="0" fontId="37" fillId="0" borderId="0" xfId="0" applyFont="1" applyBorder="1" applyAlignment="1" applyProtection="1">
      <alignment horizontal="left" readingOrder="2"/>
      <protection/>
    </xf>
    <xf numFmtId="0" fontId="37" fillId="0" borderId="0" xfId="0" applyFont="1" applyBorder="1" applyAlignment="1" applyProtection="1">
      <alignment/>
      <protection/>
    </xf>
    <xf numFmtId="0" fontId="0" fillId="0" borderId="10" xfId="0" applyBorder="1" applyAlignment="1" applyProtection="1">
      <alignment horizontal="right"/>
      <protection locked="0"/>
    </xf>
    <xf numFmtId="0" fontId="0" fillId="0" borderId="10" xfId="0" applyBorder="1" applyAlignment="1" applyProtection="1">
      <alignment horizontal="right" vertical="center"/>
      <protection locked="0"/>
    </xf>
    <xf numFmtId="0" fontId="0" fillId="0" borderId="11" xfId="0" applyBorder="1" applyAlignment="1" applyProtection="1">
      <alignment horizontal="center" vertical="center" textRotation="90" wrapText="1" readingOrder="2"/>
      <protection locked="0"/>
    </xf>
    <xf numFmtId="0" fontId="0" fillId="0" borderId="14" xfId="0" applyBorder="1" applyAlignment="1" applyProtection="1">
      <alignment horizontal="center" vertical="center" textRotation="90" wrapText="1" readingOrder="2"/>
      <protection locked="0"/>
    </xf>
    <xf numFmtId="0" fontId="0" fillId="0" borderId="12" xfId="0" applyBorder="1" applyAlignment="1" applyProtection="1">
      <alignment horizontal="center" vertical="center" textRotation="90" wrapText="1" readingOrder="2"/>
      <protection locked="0"/>
    </xf>
    <xf numFmtId="0" fontId="0" fillId="0" borderId="10" xfId="0" applyBorder="1" applyAlignment="1" applyProtection="1">
      <alignment horizontal="center" vertical="center" textRotation="90" wrapText="1" readingOrder="2"/>
      <protection locked="0"/>
    </xf>
    <xf numFmtId="0" fontId="0" fillId="0" borderId="0" xfId="0" applyAlignment="1" applyProtection="1">
      <alignment horizontal="right" vertical="top" wrapText="1" indent="2" readingOrder="2"/>
      <protection locked="0"/>
    </xf>
    <xf numFmtId="0" fontId="0" fillId="0" borderId="0" xfId="0" applyAlignment="1" applyProtection="1">
      <alignment vertical="center"/>
      <protection/>
    </xf>
    <xf numFmtId="0" fontId="0" fillId="33" borderId="10" xfId="0" applyFill="1" applyBorder="1" applyAlignment="1" applyProtection="1">
      <alignment vertical="center" wrapText="1"/>
      <protection/>
    </xf>
    <xf numFmtId="0" fontId="0" fillId="0" borderId="23" xfId="0" applyBorder="1" applyAlignment="1" applyProtection="1">
      <alignment horizontal="center" vertical="center" readingOrder="2"/>
      <protection/>
    </xf>
    <xf numFmtId="0" fontId="0" fillId="0" borderId="13" xfId="0" applyBorder="1" applyAlignment="1" applyProtection="1">
      <alignment horizontal="center" vertical="center" readingOrder="2"/>
      <protection/>
    </xf>
    <xf numFmtId="0" fontId="0" fillId="33" borderId="10" xfId="0" applyFill="1" applyBorder="1" applyAlignment="1" applyProtection="1">
      <alignment horizontal="center"/>
      <protection/>
    </xf>
    <xf numFmtId="0" fontId="0" fillId="33" borderId="10" xfId="0" applyFill="1" applyBorder="1" applyAlignment="1" applyProtection="1">
      <alignment vertical="top"/>
      <protection locked="0"/>
    </xf>
    <xf numFmtId="0" fontId="0" fillId="33" borderId="10" xfId="0" applyFill="1" applyBorder="1" applyAlignment="1" applyProtection="1">
      <alignment horizontal="center" vertical="center"/>
      <protection locked="0"/>
    </xf>
    <xf numFmtId="0" fontId="0" fillId="33" borderId="10" xfId="0" applyFill="1" applyBorder="1" applyAlignment="1" applyProtection="1">
      <alignment horizontal="center" vertical="center" wrapText="1"/>
      <protection locked="0"/>
    </xf>
    <xf numFmtId="0" fontId="0" fillId="33" borderId="10" xfId="0" applyFill="1" applyBorder="1" applyAlignment="1" applyProtection="1">
      <alignment horizontal="center" wrapText="1"/>
      <protection locked="0"/>
    </xf>
    <xf numFmtId="0" fontId="0" fillId="0" borderId="10" xfId="0" applyBorder="1" applyAlignment="1" applyProtection="1">
      <alignment/>
      <protection locked="0"/>
    </xf>
    <xf numFmtId="0" fontId="0" fillId="0" borderId="10" xfId="0" applyBorder="1" applyAlignment="1" applyProtection="1">
      <alignment vertical="center"/>
      <protection locked="0"/>
    </xf>
    <xf numFmtId="0" fontId="0" fillId="0" borderId="19" xfId="0" applyBorder="1" applyAlignment="1" applyProtection="1">
      <alignment vertical="center"/>
      <protection locked="0"/>
    </xf>
    <xf numFmtId="0" fontId="0" fillId="0" borderId="0" xfId="0" applyBorder="1" applyAlignment="1" applyProtection="1">
      <alignment vertical="center"/>
      <protection locked="0"/>
    </xf>
    <xf numFmtId="0" fontId="0" fillId="0" borderId="24" xfId="0" applyBorder="1" applyAlignment="1" applyProtection="1">
      <alignment vertical="center"/>
      <protection locked="0"/>
    </xf>
    <xf numFmtId="0" fontId="66" fillId="0" borderId="0" xfId="0" applyFont="1" applyAlignment="1" applyProtection="1">
      <alignment horizontal="right" wrapText="1" indent="1" readingOrder="2"/>
      <protection locked="0"/>
    </xf>
    <xf numFmtId="0" fontId="0" fillId="0" borderId="0" xfId="0" applyAlignment="1" applyProtection="1">
      <alignment horizontal="right" wrapText="1" indent="1"/>
      <protection locked="0"/>
    </xf>
    <xf numFmtId="0" fontId="67" fillId="0" borderId="10" xfId="0" applyFont="1" applyBorder="1" applyAlignment="1" applyProtection="1">
      <alignment horizontal="center" vertical="center" wrapText="1" readingOrder="2"/>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68" fillId="0" borderId="10" xfId="0" applyFont="1" applyBorder="1" applyAlignment="1" applyProtection="1">
      <alignment horizontal="right" vertical="center"/>
      <protection locked="0"/>
    </xf>
    <xf numFmtId="0" fontId="0" fillId="0" borderId="0" xfId="0" applyBorder="1" applyAlignment="1" applyProtection="1">
      <alignment horizontal="right"/>
      <protection locked="0"/>
    </xf>
    <xf numFmtId="0" fontId="0" fillId="0" borderId="0" xfId="0" applyBorder="1" applyAlignment="1" applyProtection="1">
      <alignment horizontal="right" vertical="center"/>
      <protection locked="0"/>
    </xf>
    <xf numFmtId="0" fontId="0" fillId="0" borderId="23" xfId="0" applyBorder="1" applyAlignment="1" applyProtection="1">
      <alignment horizontal="right"/>
      <protection locked="0"/>
    </xf>
    <xf numFmtId="0" fontId="0" fillId="0" borderId="13" xfId="0" applyBorder="1" applyAlignment="1" applyProtection="1">
      <alignment horizontal="right"/>
      <protection locked="0"/>
    </xf>
    <xf numFmtId="0" fontId="0" fillId="0" borderId="18" xfId="0" applyBorder="1" applyAlignment="1" applyProtection="1">
      <alignment horizontal="right" vertical="center"/>
      <protection locked="0"/>
    </xf>
    <xf numFmtId="0" fontId="0" fillId="0" borderId="30" xfId="0" applyBorder="1" applyAlignment="1" applyProtection="1">
      <alignment horizontal="right"/>
      <protection locked="0"/>
    </xf>
    <xf numFmtId="0" fontId="0" fillId="0" borderId="19" xfId="0" applyBorder="1" applyAlignment="1" applyProtection="1">
      <alignment horizontal="right"/>
      <protection locked="0"/>
    </xf>
    <xf numFmtId="0" fontId="0" fillId="0" borderId="24" xfId="0" applyBorder="1" applyAlignment="1" applyProtection="1">
      <alignment horizontal="right"/>
      <protection locked="0"/>
    </xf>
    <xf numFmtId="0" fontId="0" fillId="0" borderId="26" xfId="0" applyBorder="1" applyAlignment="1" applyProtection="1">
      <alignment horizontal="right"/>
      <protection locked="0"/>
    </xf>
    <xf numFmtId="0" fontId="0" fillId="0" borderId="28" xfId="0" applyBorder="1" applyAlignment="1" applyProtection="1">
      <alignment horizontal="right"/>
      <protection locked="0"/>
    </xf>
    <xf numFmtId="0" fontId="0" fillId="0" borderId="18"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3" xfId="0" applyBorder="1" applyAlignment="1" applyProtection="1">
      <alignment horizontal="right" vertical="center" wrapText="1"/>
      <protection locked="0"/>
    </xf>
    <xf numFmtId="0" fontId="0" fillId="0" borderId="29"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0" fillId="0" borderId="11" xfId="0" applyBorder="1" applyAlignment="1" applyProtection="1">
      <alignment horizontal="center" vertical="center"/>
      <protection locked="0"/>
    </xf>
    <xf numFmtId="0" fontId="0" fillId="0" borderId="23"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13" xfId="0" applyBorder="1" applyAlignment="1" applyProtection="1">
      <alignment horizontal="center"/>
      <protection locked="0"/>
    </xf>
    <xf numFmtId="0" fontId="55" fillId="0" borderId="13" xfId="0" applyFont="1" applyBorder="1" applyAlignment="1" applyProtection="1">
      <alignment horizontal="right" vertical="top" wrapText="1" readingOrder="2"/>
      <protection locked="0"/>
    </xf>
    <xf numFmtId="0" fontId="0" fillId="0" borderId="13" xfId="0" applyBorder="1" applyAlignment="1" applyProtection="1">
      <alignment horizontal="right" readingOrder="2"/>
      <protection locked="0"/>
    </xf>
    <xf numFmtId="0" fontId="55" fillId="0" borderId="13" xfId="0" applyFont="1" applyBorder="1" applyAlignment="1" applyProtection="1">
      <alignment horizontal="right" vertical="top" wrapText="1" indent="1" readingOrder="2"/>
      <protection locked="0"/>
    </xf>
    <xf numFmtId="0" fontId="0" fillId="0" borderId="13" xfId="0" applyBorder="1" applyAlignment="1" applyProtection="1">
      <alignment horizontal="right" vertical="top" wrapText="1" indent="1" readingOrder="2"/>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protection locked="0"/>
    </xf>
    <xf numFmtId="0" fontId="0" fillId="0" borderId="10" xfId="0" applyBorder="1" applyAlignment="1" applyProtection="1">
      <alignment horizontal="center"/>
      <protection locked="0"/>
    </xf>
    <xf numFmtId="0" fontId="55" fillId="0" borderId="13" xfId="0" applyFont="1" applyBorder="1" applyAlignment="1" applyProtection="1">
      <alignment horizontal="center" vertical="center" wrapText="1" readingOrder="2"/>
      <protection locked="0"/>
    </xf>
    <xf numFmtId="0" fontId="55" fillId="0" borderId="30" xfId="0" applyFont="1" applyBorder="1" applyAlignment="1" applyProtection="1">
      <alignment horizontal="right" vertical="top" wrapText="1" readingOrder="2"/>
      <protection locked="0"/>
    </xf>
    <xf numFmtId="0" fontId="55" fillId="0" borderId="28" xfId="0" applyFont="1" applyBorder="1" applyAlignment="1" applyProtection="1">
      <alignment horizontal="right" vertical="top" wrapText="1" readingOrder="2"/>
      <protection locked="0"/>
    </xf>
    <xf numFmtId="0" fontId="67" fillId="0" borderId="18" xfId="0" applyFont="1" applyBorder="1" applyAlignment="1" applyProtection="1">
      <alignment horizontal="center" wrapText="1" readingOrder="2"/>
      <protection locked="0"/>
    </xf>
    <xf numFmtId="0" fontId="0" fillId="0" borderId="3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18" xfId="0" applyBorder="1" applyAlignment="1" applyProtection="1">
      <alignment horizontal="center" vertical="center" wrapText="1"/>
      <protection locked="0"/>
    </xf>
    <xf numFmtId="0" fontId="55" fillId="0" borderId="10" xfId="0" applyFont="1" applyBorder="1" applyAlignment="1" applyProtection="1">
      <alignment horizontal="right" vertical="top" wrapText="1" readingOrder="2"/>
      <protection locked="0"/>
    </xf>
    <xf numFmtId="0" fontId="0" fillId="0" borderId="23" xfId="0" applyBorder="1" applyAlignment="1" applyProtection="1">
      <alignment horizontal="center" vertical="center" textRotation="90" wrapText="1" readingOrder="2"/>
      <protection locked="0"/>
    </xf>
    <xf numFmtId="0" fontId="55" fillId="0" borderId="31" xfId="0" applyFont="1" applyBorder="1" applyAlignment="1" applyProtection="1">
      <alignment horizontal="right" vertical="top" wrapText="1" readingOrder="2"/>
      <protection locked="0"/>
    </xf>
    <xf numFmtId="0" fontId="55" fillId="0" borderId="32" xfId="0" applyFont="1" applyBorder="1" applyAlignment="1" applyProtection="1">
      <alignment horizontal="right" vertical="top" wrapText="1" readingOrder="2"/>
      <protection locked="0"/>
    </xf>
    <xf numFmtId="0" fontId="59" fillId="0" borderId="0" xfId="0" applyFont="1" applyAlignment="1" applyProtection="1">
      <alignment/>
      <protection/>
    </xf>
    <xf numFmtId="0" fontId="0" fillId="0" borderId="18" xfId="0" applyBorder="1" applyAlignment="1" applyProtection="1">
      <alignment vertical="top"/>
      <protection locked="0"/>
    </xf>
    <xf numFmtId="0" fontId="0" fillId="0" borderId="25" xfId="0" applyBorder="1" applyAlignment="1" applyProtection="1">
      <alignment vertical="top"/>
      <protection locked="0"/>
    </xf>
    <xf numFmtId="0" fontId="0" fillId="0" borderId="30" xfId="0" applyBorder="1" applyAlignment="1" applyProtection="1">
      <alignment vertical="top"/>
      <protection locked="0"/>
    </xf>
    <xf numFmtId="0" fontId="0" fillId="0" borderId="19" xfId="0" applyBorder="1" applyAlignment="1" applyProtection="1">
      <alignment vertical="top"/>
      <protection locked="0"/>
    </xf>
    <xf numFmtId="0" fontId="0" fillId="0" borderId="0" xfId="0" applyBorder="1" applyAlignment="1" applyProtection="1">
      <alignment vertical="top"/>
      <protection locked="0"/>
    </xf>
    <xf numFmtId="0" fontId="0" fillId="0" borderId="24" xfId="0" applyBorder="1" applyAlignment="1" applyProtection="1">
      <alignment vertical="top"/>
      <protection locked="0"/>
    </xf>
    <xf numFmtId="0" fontId="0" fillId="0" borderId="26" xfId="0" applyBorder="1" applyAlignment="1" applyProtection="1">
      <alignment vertical="top"/>
      <protection locked="0"/>
    </xf>
    <xf numFmtId="0" fontId="0" fillId="0" borderId="27" xfId="0" applyBorder="1" applyAlignment="1" applyProtection="1">
      <alignment vertical="top"/>
      <protection locked="0"/>
    </xf>
    <xf numFmtId="0" fontId="0" fillId="0" borderId="28" xfId="0" applyBorder="1" applyAlignment="1" applyProtection="1">
      <alignment vertical="top"/>
      <protection locked="0"/>
    </xf>
    <xf numFmtId="0" fontId="0" fillId="0" borderId="18" xfId="0" applyBorder="1" applyAlignment="1" applyProtection="1">
      <alignment vertical="center"/>
      <protection locked="0"/>
    </xf>
    <xf numFmtId="0" fontId="0" fillId="0" borderId="25" xfId="0" applyBorder="1" applyAlignment="1" applyProtection="1">
      <alignment vertical="center"/>
      <protection locked="0"/>
    </xf>
    <xf numFmtId="0" fontId="0" fillId="0" borderId="30" xfId="0" applyBorder="1" applyAlignment="1" applyProtection="1">
      <alignment vertical="center"/>
      <protection locked="0"/>
    </xf>
    <xf numFmtId="0" fontId="0" fillId="0" borderId="19" xfId="0" applyBorder="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5">
    <dxf>
      <fill>
        <patternFill>
          <bgColor rgb="FFFF0000"/>
        </patternFill>
      </fill>
    </dxf>
    <dxf>
      <fill>
        <patternFill>
          <bgColor rgb="FFFF0000"/>
        </patternFill>
      </fill>
    </dxf>
    <dxf>
      <fill>
        <patternFill>
          <bgColor rgb="FFC00000"/>
        </patternFill>
      </fill>
    </dxf>
    <dxf>
      <fill>
        <patternFill>
          <bgColor rgb="FFFFFF00"/>
        </patternFill>
      </fill>
    </dxf>
    <dxf>
      <fill>
        <patternFill>
          <bgColor rgb="FF00B0F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
      <fill>
        <patternFill>
          <bgColor rgb="FF92D050"/>
        </patternFill>
      </fill>
    </dxf>
    <dxf>
      <fill>
        <patternFill>
          <bgColor rgb="FF00B0F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00B0F0"/>
        </patternFill>
      </fill>
    </dxf>
    <dxf>
      <fill>
        <patternFill>
          <bgColor rgb="FFFFFF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C00000"/>
        </patternFill>
      </fill>
    </dxf>
    <dxf>
      <fill>
        <patternFill>
          <bgColor rgb="FFFF000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C196" totalsRowShown="0">
  <autoFilter ref="A1:C196"/>
  <tableColumns count="3">
    <tableColumn id="1" name="نواقص واحد تولیدی"/>
    <tableColumn id="2" name="امتیاز تعلق گرفته"/>
    <tableColumn id="3" name="امتیاز کل"/>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32"/>
  <sheetViews>
    <sheetView rightToLeft="1" tabSelected="1" zoomScalePageLayoutView="0" workbookViewId="0" topLeftCell="A1">
      <pane ySplit="1" topLeftCell="A23" activePane="bottomLeft" state="frozen"/>
      <selection pane="topLeft" activeCell="B1" sqref="B1"/>
      <selection pane="bottomLeft" activeCell="B24" sqref="B24:B25"/>
    </sheetView>
  </sheetViews>
  <sheetFormatPr defaultColWidth="9.140625" defaultRowHeight="15"/>
  <cols>
    <col min="1" max="1" width="11.57421875" style="71" customWidth="1"/>
    <col min="2" max="2" width="63.00390625" style="71" customWidth="1"/>
    <col min="3" max="3" width="9.7109375" style="71" customWidth="1"/>
    <col min="4" max="4" width="7.57421875" style="105" customWidth="1"/>
    <col min="5" max="5" width="8.28125" style="105" customWidth="1"/>
    <col min="6" max="6" width="30.421875" style="105" customWidth="1"/>
    <col min="7" max="7" width="13.57421875" style="71" customWidth="1"/>
    <col min="8" max="8" width="11.57421875" style="66" customWidth="1"/>
    <col min="9" max="9" width="63.421875" style="73" customWidth="1"/>
    <col min="10" max="10" width="13.421875" style="68" customWidth="1"/>
    <col min="11" max="12" width="9.140625" style="69" customWidth="1"/>
    <col min="13" max="13" width="7.00390625" style="69" customWidth="1"/>
    <col min="14" max="14" width="9.57421875" style="68" customWidth="1"/>
    <col min="15" max="15" width="40.00390625" style="69" customWidth="1"/>
    <col min="16" max="16384" width="9.140625" style="71" customWidth="1"/>
  </cols>
  <sheetData>
    <row r="1" spans="1:15" ht="29.25" customHeight="1">
      <c r="A1" s="205"/>
      <c r="B1" s="206"/>
      <c r="C1" s="207" t="s">
        <v>21</v>
      </c>
      <c r="D1" s="206"/>
      <c r="E1" s="206"/>
      <c r="F1" s="207" t="s">
        <v>146</v>
      </c>
      <c r="G1" s="65" t="e">
        <f>F574</f>
        <v>#DIV/0!</v>
      </c>
      <c r="H1" s="66">
        <f>C606</f>
        <v>0</v>
      </c>
      <c r="I1" s="67" t="e">
        <f>B569</f>
        <v>#DIV/0!</v>
      </c>
      <c r="J1" s="68" t="e">
        <f>F609</f>
        <v>#DIV/0!</v>
      </c>
      <c r="O1" s="70"/>
    </row>
    <row r="2" spans="1:15" ht="15">
      <c r="A2" s="206"/>
      <c r="B2" s="206"/>
      <c r="C2" s="206"/>
      <c r="D2" s="206"/>
      <c r="E2" s="206"/>
      <c r="F2" s="206"/>
      <c r="G2" s="72"/>
      <c r="L2" s="64"/>
      <c r="O2" s="74"/>
    </row>
    <row r="3" spans="1:15" ht="44.25" customHeight="1">
      <c r="A3" s="206"/>
      <c r="B3" s="206"/>
      <c r="C3" s="206"/>
      <c r="D3" s="206"/>
      <c r="E3" s="206"/>
      <c r="F3" s="206"/>
      <c r="G3" s="72"/>
      <c r="O3" s="74"/>
    </row>
    <row r="4" spans="1:15" ht="17.25" customHeight="1">
      <c r="A4" s="58"/>
      <c r="B4" s="58"/>
      <c r="C4" s="58"/>
      <c r="D4" s="58"/>
      <c r="E4" s="58"/>
      <c r="F4" s="58"/>
      <c r="G4" s="72"/>
      <c r="O4" s="74"/>
    </row>
    <row r="5" spans="1:15" ht="18" customHeight="1">
      <c r="A5" s="211" t="s">
        <v>14</v>
      </c>
      <c r="B5" s="212"/>
      <c r="C5" s="212"/>
      <c r="D5" s="212"/>
      <c r="E5" s="212"/>
      <c r="F5" s="213"/>
      <c r="G5" s="72"/>
      <c r="O5" s="74"/>
    </row>
    <row r="6" spans="1:15" ht="18.75" customHeight="1">
      <c r="A6" s="183" t="s">
        <v>370</v>
      </c>
      <c r="B6" s="183"/>
      <c r="C6" s="214" t="s">
        <v>371</v>
      </c>
      <c r="D6" s="199"/>
      <c r="E6" s="199"/>
      <c r="F6" s="199"/>
      <c r="G6" s="75"/>
      <c r="O6" s="76"/>
    </row>
    <row r="7" spans="1:15" ht="44.25" customHeight="1">
      <c r="A7" s="237" t="s">
        <v>365</v>
      </c>
      <c r="B7" s="238"/>
      <c r="C7" s="238"/>
      <c r="D7" s="238"/>
      <c r="E7" s="238"/>
      <c r="F7" s="239"/>
      <c r="G7" s="77"/>
      <c r="O7" s="78"/>
    </row>
    <row r="8" spans="1:15" ht="25.5" customHeight="1">
      <c r="A8" s="183"/>
      <c r="B8" s="183"/>
      <c r="C8" s="183" t="s">
        <v>310</v>
      </c>
      <c r="D8" s="183"/>
      <c r="E8" s="183"/>
      <c r="F8" s="183"/>
      <c r="G8" s="79"/>
      <c r="O8" s="80"/>
    </row>
    <row r="9" spans="1:15" ht="25.5" customHeight="1">
      <c r="A9" s="206" t="s">
        <v>15</v>
      </c>
      <c r="B9" s="206"/>
      <c r="C9" s="206"/>
      <c r="D9" s="206"/>
      <c r="E9" s="206"/>
      <c r="F9" s="206"/>
      <c r="G9" s="72"/>
      <c r="O9" s="74"/>
    </row>
    <row r="10" spans="1:15" ht="25.5" customHeight="1">
      <c r="A10" s="240" t="s">
        <v>16</v>
      </c>
      <c r="B10" s="7" t="s">
        <v>24</v>
      </c>
      <c r="C10" s="225" t="s">
        <v>18</v>
      </c>
      <c r="D10" s="226"/>
      <c r="E10" s="227"/>
      <c r="F10" s="20" t="s">
        <v>25</v>
      </c>
      <c r="G10" s="81"/>
      <c r="O10" s="82"/>
    </row>
    <row r="11" spans="1:15" ht="25.5" customHeight="1">
      <c r="A11" s="236"/>
      <c r="B11" s="8" t="s">
        <v>366</v>
      </c>
      <c r="C11" s="231"/>
      <c r="D11" s="232"/>
      <c r="E11" s="233"/>
      <c r="F11" s="21" t="s">
        <v>17</v>
      </c>
      <c r="G11" s="83"/>
      <c r="O11" s="84"/>
    </row>
    <row r="12" spans="1:15" ht="25.5" customHeight="1">
      <c r="A12" s="219" t="s">
        <v>311</v>
      </c>
      <c r="B12" s="220"/>
      <c r="C12" s="225"/>
      <c r="D12" s="226"/>
      <c r="E12" s="226"/>
      <c r="F12" s="227"/>
      <c r="G12" s="72"/>
      <c r="O12" s="74"/>
    </row>
    <row r="13" spans="1:15" ht="25.5" customHeight="1">
      <c r="A13" s="221"/>
      <c r="B13" s="222"/>
      <c r="C13" s="228"/>
      <c r="D13" s="229"/>
      <c r="E13" s="229"/>
      <c r="F13" s="230"/>
      <c r="G13" s="72"/>
      <c r="O13" s="74"/>
    </row>
    <row r="14" spans="1:15" ht="25.5" customHeight="1">
      <c r="A14" s="221"/>
      <c r="B14" s="222"/>
      <c r="C14" s="228"/>
      <c r="D14" s="229"/>
      <c r="E14" s="229"/>
      <c r="F14" s="230"/>
      <c r="G14" s="72"/>
      <c r="O14" s="74"/>
    </row>
    <row r="15" spans="1:15" ht="25.5" customHeight="1">
      <c r="A15" s="221"/>
      <c r="B15" s="222"/>
      <c r="C15" s="228"/>
      <c r="D15" s="229"/>
      <c r="E15" s="229"/>
      <c r="F15" s="230"/>
      <c r="G15" s="72"/>
      <c r="O15" s="74"/>
    </row>
    <row r="16" spans="1:15" ht="12.75" customHeight="1">
      <c r="A16" s="223"/>
      <c r="B16" s="224"/>
      <c r="C16" s="231"/>
      <c r="D16" s="232"/>
      <c r="E16" s="232"/>
      <c r="F16" s="233"/>
      <c r="G16" s="72"/>
      <c r="O16" s="74"/>
    </row>
    <row r="17" spans="1:15" ht="25.5" customHeight="1">
      <c r="A17" s="217" t="s">
        <v>19</v>
      </c>
      <c r="B17" s="218"/>
      <c r="C17" s="211"/>
      <c r="D17" s="212"/>
      <c r="E17" s="212"/>
      <c r="F17" s="213"/>
      <c r="G17" s="72"/>
      <c r="H17" s="85"/>
      <c r="I17" s="86"/>
      <c r="J17" s="85"/>
      <c r="K17" s="87"/>
      <c r="L17" s="87"/>
      <c r="M17" s="87"/>
      <c r="N17" s="85"/>
      <c r="O17" s="88"/>
    </row>
    <row r="18" spans="1:15" ht="23.25" customHeight="1">
      <c r="A18" s="60"/>
      <c r="B18" s="60"/>
      <c r="C18" s="58"/>
      <c r="D18" s="58"/>
      <c r="E18" s="58"/>
      <c r="F18" s="58"/>
      <c r="G18" s="72"/>
      <c r="H18" s="85"/>
      <c r="I18" s="86"/>
      <c r="J18" s="85"/>
      <c r="K18" s="87"/>
      <c r="L18" s="87"/>
      <c r="M18" s="87"/>
      <c r="N18" s="85"/>
      <c r="O18" s="88"/>
    </row>
    <row r="19" spans="1:15" s="94" customFormat="1" ht="25.5" customHeight="1">
      <c r="A19" s="215"/>
      <c r="B19" s="215"/>
      <c r="C19" s="216"/>
      <c r="D19" s="216"/>
      <c r="E19" s="216"/>
      <c r="F19" s="216"/>
      <c r="G19" s="79"/>
      <c r="H19" s="90"/>
      <c r="I19" s="91"/>
      <c r="J19" s="90"/>
      <c r="K19" s="92"/>
      <c r="L19" s="92"/>
      <c r="M19" s="92"/>
      <c r="N19" s="90"/>
      <c r="O19" s="93"/>
    </row>
    <row r="20" spans="1:15" ht="25.5" customHeight="1">
      <c r="A20" s="182" t="s">
        <v>22</v>
      </c>
      <c r="B20" s="182"/>
      <c r="C20" s="183" t="s">
        <v>23</v>
      </c>
      <c r="D20" s="183"/>
      <c r="E20" s="183"/>
      <c r="F20" s="183"/>
      <c r="G20" s="79"/>
      <c r="H20" s="85"/>
      <c r="I20" s="86"/>
      <c r="J20" s="85"/>
      <c r="K20" s="87"/>
      <c r="L20" s="87"/>
      <c r="M20" s="87"/>
      <c r="N20" s="85"/>
      <c r="O20" s="93"/>
    </row>
    <row r="21" spans="1:16" ht="21" customHeight="1">
      <c r="A21" s="205" t="s">
        <v>20</v>
      </c>
      <c r="B21" s="206"/>
      <c r="C21" s="207" t="s">
        <v>13</v>
      </c>
      <c r="D21" s="206"/>
      <c r="E21" s="206"/>
      <c r="F21" s="207" t="s">
        <v>147</v>
      </c>
      <c r="G21" s="65"/>
      <c r="H21" s="90"/>
      <c r="I21" s="91"/>
      <c r="J21" s="90"/>
      <c r="K21" s="92"/>
      <c r="L21" s="92"/>
      <c r="M21" s="92"/>
      <c r="N21" s="90"/>
      <c r="O21" s="95"/>
      <c r="P21" s="94"/>
    </row>
    <row r="22" spans="1:16" ht="15">
      <c r="A22" s="206"/>
      <c r="B22" s="206"/>
      <c r="C22" s="206"/>
      <c r="D22" s="206"/>
      <c r="E22" s="206"/>
      <c r="F22" s="206"/>
      <c r="G22" s="72"/>
      <c r="H22" s="90"/>
      <c r="I22" s="91"/>
      <c r="J22" s="90"/>
      <c r="K22" s="92"/>
      <c r="L22" s="92"/>
      <c r="M22" s="92"/>
      <c r="N22" s="90"/>
      <c r="O22" s="88"/>
      <c r="P22" s="94"/>
    </row>
    <row r="23" spans="1:16" ht="52.5" customHeight="1">
      <c r="A23" s="206"/>
      <c r="B23" s="206"/>
      <c r="C23" s="206"/>
      <c r="D23" s="206"/>
      <c r="E23" s="206"/>
      <c r="F23" s="206"/>
      <c r="G23" s="72"/>
      <c r="H23" s="177" t="s">
        <v>328</v>
      </c>
      <c r="I23" s="179"/>
      <c r="J23" s="179"/>
      <c r="K23" s="92"/>
      <c r="L23" s="92"/>
      <c r="M23" s="92"/>
      <c r="N23" s="90"/>
      <c r="O23" s="88"/>
      <c r="P23" s="94"/>
    </row>
    <row r="24" spans="1:16" ht="21.75" customHeight="1">
      <c r="A24" s="199" t="s">
        <v>0</v>
      </c>
      <c r="B24" s="207" t="s">
        <v>1</v>
      </c>
      <c r="C24" s="241" t="s">
        <v>2</v>
      </c>
      <c r="D24" s="242"/>
      <c r="E24" s="242"/>
      <c r="F24" s="243"/>
      <c r="G24" s="96"/>
      <c r="H24" s="97"/>
      <c r="I24" s="91"/>
      <c r="J24" s="90"/>
      <c r="K24" s="92"/>
      <c r="L24" s="92"/>
      <c r="M24" s="92"/>
      <c r="N24" s="177" t="s">
        <v>327</v>
      </c>
      <c r="O24" s="178"/>
      <c r="P24" s="94"/>
    </row>
    <row r="25" spans="1:16" ht="30.75" thickBot="1">
      <c r="A25" s="199"/>
      <c r="B25" s="207"/>
      <c r="C25" s="22" t="s">
        <v>3</v>
      </c>
      <c r="D25" s="159" t="s">
        <v>4</v>
      </c>
      <c r="E25" s="159" t="s">
        <v>5</v>
      </c>
      <c r="F25" s="53" t="s">
        <v>6</v>
      </c>
      <c r="G25" s="96"/>
      <c r="H25" s="98" t="s">
        <v>321</v>
      </c>
      <c r="I25" s="91" t="s">
        <v>326</v>
      </c>
      <c r="J25" s="90"/>
      <c r="K25" s="92"/>
      <c r="L25" s="92"/>
      <c r="M25" s="92"/>
      <c r="N25" s="99" t="s">
        <v>325</v>
      </c>
      <c r="O25" s="99" t="s">
        <v>325</v>
      </c>
      <c r="P25" s="94"/>
    </row>
    <row r="26" spans="1:16" ht="15.75" thickBot="1">
      <c r="A26" s="184" t="s">
        <v>356</v>
      </c>
      <c r="B26" s="23" t="s">
        <v>7</v>
      </c>
      <c r="C26" s="100">
        <v>3</v>
      </c>
      <c r="D26" s="9"/>
      <c r="E26" s="9"/>
      <c r="F26" s="55"/>
      <c r="G26" s="94"/>
      <c r="H26" s="90">
        <f aca="true" t="shared" si="0" ref="H26:H31">IF(E26="",C26,"")</f>
        <v>3</v>
      </c>
      <c r="I26" s="91">
        <f>IF(E26&lt;C26,O26,"")</f>
      </c>
      <c r="J26" s="90">
        <f>IF(E26&lt;C26,N26,"")</f>
      </c>
      <c r="K26" s="92"/>
      <c r="L26" s="92"/>
      <c r="M26" s="92"/>
      <c r="N26" s="90">
        <f>IF(E26="","",E26)</f>
      </c>
      <c r="O26" s="92">
        <f aca="true" t="shared" si="1" ref="O26:O31">IF(E26="","",B26)</f>
      </c>
      <c r="P26" s="94"/>
    </row>
    <row r="27" spans="1:16" ht="15.75" thickBot="1">
      <c r="A27" s="185"/>
      <c r="B27" s="24" t="s">
        <v>11</v>
      </c>
      <c r="C27" s="100">
        <v>3</v>
      </c>
      <c r="D27" s="9"/>
      <c r="E27" s="9"/>
      <c r="F27" s="55"/>
      <c r="G27" s="94"/>
      <c r="H27" s="90">
        <f t="shared" si="0"/>
        <v>3</v>
      </c>
      <c r="I27" s="91">
        <f>IF(E27&lt;C27,O27,"")</f>
      </c>
      <c r="J27" s="90">
        <f>IF(E27&lt;C27,N27,"")</f>
      </c>
      <c r="K27" s="92"/>
      <c r="L27" s="92"/>
      <c r="M27" s="92"/>
      <c r="N27" s="90">
        <f>IF(E27="","",E27)</f>
      </c>
      <c r="O27" s="92">
        <f t="shared" si="1"/>
      </c>
      <c r="P27" s="94"/>
    </row>
    <row r="28" spans="1:16" ht="29.25" thickBot="1">
      <c r="A28" s="185"/>
      <c r="B28" s="24" t="s">
        <v>8</v>
      </c>
      <c r="C28" s="100">
        <v>3</v>
      </c>
      <c r="D28" s="9"/>
      <c r="E28" s="9"/>
      <c r="F28" s="55"/>
      <c r="G28" s="94"/>
      <c r="H28" s="90">
        <f t="shared" si="0"/>
        <v>3</v>
      </c>
      <c r="I28" s="91">
        <f>IF(E28&lt;C28,O28,"")</f>
      </c>
      <c r="J28" s="90">
        <f>IF(E28&lt;C28,N28,"")</f>
      </c>
      <c r="K28" s="92"/>
      <c r="L28" s="92"/>
      <c r="M28" s="92"/>
      <c r="N28" s="90">
        <f>IF(E28="","",E28)</f>
      </c>
      <c r="O28" s="92">
        <f t="shared" si="1"/>
      </c>
      <c r="P28" s="94"/>
    </row>
    <row r="29" spans="1:16" ht="29.25" thickBot="1">
      <c r="A29" s="185"/>
      <c r="B29" s="23" t="s">
        <v>9</v>
      </c>
      <c r="C29" s="100">
        <v>5</v>
      </c>
      <c r="D29" s="9"/>
      <c r="E29" s="9"/>
      <c r="F29" s="55"/>
      <c r="G29" s="94"/>
      <c r="H29" s="90">
        <f t="shared" si="0"/>
        <v>5</v>
      </c>
      <c r="I29" s="91">
        <f>IF(E29&lt;C29,O29,"")</f>
      </c>
      <c r="J29" s="90">
        <f>IF(E29&lt;C29,N29,"")</f>
      </c>
      <c r="K29" s="92"/>
      <c r="L29" s="92"/>
      <c r="M29" s="92"/>
      <c r="N29" s="90">
        <f>IF(E29="","",E29)</f>
      </c>
      <c r="O29" s="92">
        <f t="shared" si="1"/>
      </c>
      <c r="P29" s="94"/>
    </row>
    <row r="30" spans="1:16" ht="28.5">
      <c r="A30" s="185"/>
      <c r="B30" s="25" t="s">
        <v>10</v>
      </c>
      <c r="C30" s="100">
        <v>3</v>
      </c>
      <c r="D30" s="9"/>
      <c r="E30" s="9"/>
      <c r="F30" s="55"/>
      <c r="G30" s="94"/>
      <c r="H30" s="90">
        <f t="shared" si="0"/>
        <v>3</v>
      </c>
      <c r="I30" s="91">
        <f>IF(E30&lt;C30,O30,"")</f>
      </c>
      <c r="J30" s="90">
        <f>IF(E30&lt;C30,N30,"")</f>
      </c>
      <c r="K30" s="92"/>
      <c r="L30" s="92"/>
      <c r="M30" s="92"/>
      <c r="N30" s="90">
        <f>IF(E30="","",E30)</f>
      </c>
      <c r="O30" s="92">
        <f t="shared" si="1"/>
      </c>
      <c r="P30" s="94"/>
    </row>
    <row r="31" spans="1:16" ht="15">
      <c r="A31" s="185"/>
      <c r="B31" s="244" t="s">
        <v>12</v>
      </c>
      <c r="C31" s="100">
        <v>3</v>
      </c>
      <c r="D31" s="9"/>
      <c r="E31" s="9"/>
      <c r="F31" s="55"/>
      <c r="G31" s="94"/>
      <c r="H31" s="90">
        <f t="shared" si="0"/>
        <v>3</v>
      </c>
      <c r="I31" s="91">
        <f>IF(E31&lt;C31,O31,"")</f>
      </c>
      <c r="J31" s="90">
        <f>IF(E31&lt;C31,N31,"")</f>
      </c>
      <c r="K31" s="92"/>
      <c r="L31" s="92"/>
      <c r="M31" s="92"/>
      <c r="N31" s="90">
        <f>IF(E31="","",E31)</f>
      </c>
      <c r="O31" s="92">
        <f t="shared" si="1"/>
      </c>
      <c r="P31" s="94"/>
    </row>
    <row r="32" spans="1:16" ht="23.25" customHeight="1">
      <c r="A32" s="186"/>
      <c r="B32" s="251"/>
      <c r="C32" s="102" t="s">
        <v>40</v>
      </c>
      <c r="D32" s="18">
        <f>SUM(D26:D31)</f>
        <v>0</v>
      </c>
      <c r="E32" s="18">
        <f>SUM(E26:E31)</f>
        <v>0</v>
      </c>
      <c r="F32" s="55"/>
      <c r="G32" s="94"/>
      <c r="H32" s="90"/>
      <c r="I32" s="91"/>
      <c r="J32" s="90"/>
      <c r="K32" s="92"/>
      <c r="L32" s="92"/>
      <c r="M32" s="92"/>
      <c r="N32" s="90"/>
      <c r="O32" s="92"/>
      <c r="P32" s="94"/>
    </row>
    <row r="33" spans="1:16" ht="23.25" customHeight="1" thickBot="1">
      <c r="A33" s="15" t="s">
        <v>355</v>
      </c>
      <c r="B33" s="15"/>
      <c r="C33" s="26"/>
      <c r="D33" s="19"/>
      <c r="E33" s="19"/>
      <c r="F33" s="19"/>
      <c r="G33" s="103"/>
      <c r="H33" s="90"/>
      <c r="I33" s="91"/>
      <c r="J33" s="90"/>
      <c r="K33" s="92"/>
      <c r="L33" s="92"/>
      <c r="M33" s="92"/>
      <c r="N33" s="90"/>
      <c r="O33" s="92"/>
      <c r="P33" s="94"/>
    </row>
    <row r="34" spans="1:16" ht="29.25" thickBot="1">
      <c r="A34" s="187" t="s">
        <v>271</v>
      </c>
      <c r="B34" s="23" t="s">
        <v>26</v>
      </c>
      <c r="C34" s="100">
        <v>10</v>
      </c>
      <c r="D34" s="9"/>
      <c r="E34" s="9"/>
      <c r="F34" s="55"/>
      <c r="G34" s="94"/>
      <c r="H34" s="90">
        <f>IF(E34="",C34,"")</f>
        <v>10</v>
      </c>
      <c r="I34" s="91">
        <f>IF(E34&lt;C34,O34,"")</f>
      </c>
      <c r="J34" s="90">
        <f>IF(E34&lt;C34,N34,"")</f>
      </c>
      <c r="K34" s="92"/>
      <c r="L34" s="92"/>
      <c r="M34" s="92"/>
      <c r="N34" s="90">
        <f>IF(E34="","",E34)</f>
      </c>
      <c r="O34" s="92">
        <f>IF(E34="","",B34)</f>
      </c>
      <c r="P34" s="94"/>
    </row>
    <row r="35" spans="1:16" ht="29.25" thickBot="1">
      <c r="A35" s="187"/>
      <c r="B35" s="24" t="s">
        <v>27</v>
      </c>
      <c r="C35" s="100">
        <v>5</v>
      </c>
      <c r="D35" s="9"/>
      <c r="E35" s="9"/>
      <c r="F35" s="55"/>
      <c r="G35" s="94"/>
      <c r="H35" s="90">
        <f>IF(E35="",C35,"")</f>
        <v>5</v>
      </c>
      <c r="I35" s="91">
        <f>IF(E35&lt;C35,O35,"")</f>
      </c>
      <c r="J35" s="90">
        <f>IF(E35&lt;C35,N35,"")</f>
      </c>
      <c r="K35" s="92"/>
      <c r="L35" s="92"/>
      <c r="M35" s="92"/>
      <c r="N35" s="90">
        <f>IF(E35="","",E35)</f>
      </c>
      <c r="O35" s="92">
        <f>IF(E35="","",B35)</f>
      </c>
      <c r="P35" s="94"/>
    </row>
    <row r="36" spans="1:16" ht="57.75" thickBot="1">
      <c r="A36" s="187"/>
      <c r="B36" s="24" t="s">
        <v>28</v>
      </c>
      <c r="C36" s="100">
        <v>3</v>
      </c>
      <c r="D36" s="9"/>
      <c r="E36" s="9"/>
      <c r="F36" s="55"/>
      <c r="G36" s="94"/>
      <c r="H36" s="90">
        <f>IF(E36="",C36,"")</f>
        <v>3</v>
      </c>
      <c r="I36" s="91">
        <f>IF(E36&lt;C36,O36,"")</f>
      </c>
      <c r="J36" s="90">
        <f>IF(E36&lt;C36,N36,"")</f>
      </c>
      <c r="K36" s="92"/>
      <c r="L36" s="92"/>
      <c r="M36" s="92"/>
      <c r="N36" s="90">
        <f>IF(E36="","",E36)</f>
      </c>
      <c r="O36" s="92">
        <f>IF(E36="","",B36)</f>
      </c>
      <c r="P36" s="94"/>
    </row>
    <row r="37" spans="1:16" ht="15.75" thickBot="1">
      <c r="A37" s="187"/>
      <c r="B37" s="23" t="s">
        <v>29</v>
      </c>
      <c r="C37" s="100">
        <v>3</v>
      </c>
      <c r="D37" s="9"/>
      <c r="E37" s="9"/>
      <c r="F37" s="55"/>
      <c r="G37" s="94"/>
      <c r="H37" s="90">
        <f>IF(E37="",C37,"")</f>
        <v>3</v>
      </c>
      <c r="I37" s="91">
        <f>IF(E37&lt;C37,O37,"")</f>
      </c>
      <c r="J37" s="90">
        <f>IF(E37&lt;C37,N37,"")</f>
      </c>
      <c r="K37" s="92"/>
      <c r="L37" s="92"/>
      <c r="M37" s="92"/>
      <c r="N37" s="90">
        <f>IF(E37="","",E37)</f>
      </c>
      <c r="O37" s="92">
        <f>IF(E37="","",B37)</f>
      </c>
      <c r="P37" s="94"/>
    </row>
    <row r="38" spans="1:16" ht="15.75" thickBot="1">
      <c r="A38" s="187"/>
      <c r="B38" s="24" t="s">
        <v>30</v>
      </c>
      <c r="C38" s="100">
        <v>3</v>
      </c>
      <c r="D38" s="9"/>
      <c r="E38" s="9"/>
      <c r="F38" s="55"/>
      <c r="G38" s="94"/>
      <c r="H38" s="90">
        <f>IF(E38="",C38,"")</f>
        <v>3</v>
      </c>
      <c r="I38" s="91">
        <f>IF(E38&lt;C38,O38,"")</f>
      </c>
      <c r="J38" s="90">
        <f>IF(E38&lt;C38,N38,"")</f>
      </c>
      <c r="K38" s="92"/>
      <c r="L38" s="92"/>
      <c r="M38" s="92"/>
      <c r="N38" s="90">
        <f>IF(E38="","",E38)</f>
      </c>
      <c r="O38" s="92">
        <f>IF(E38="","",B38)</f>
      </c>
      <c r="P38" s="94"/>
    </row>
    <row r="39" spans="1:16" ht="15">
      <c r="A39" s="15"/>
      <c r="B39" s="15"/>
      <c r="C39" s="15"/>
      <c r="D39" s="62"/>
      <c r="E39" s="62"/>
      <c r="F39" s="62"/>
      <c r="H39" s="90"/>
      <c r="I39" s="91"/>
      <c r="J39" s="90"/>
      <c r="K39" s="92"/>
      <c r="L39" s="92"/>
      <c r="M39" s="92"/>
      <c r="N39" s="90"/>
      <c r="O39" s="92"/>
      <c r="P39" s="94"/>
    </row>
    <row r="40" spans="1:16" ht="15">
      <c r="A40" s="15"/>
      <c r="B40" s="15"/>
      <c r="C40" s="15"/>
      <c r="D40" s="62"/>
      <c r="E40" s="62"/>
      <c r="F40" s="62"/>
      <c r="H40" s="90"/>
      <c r="I40" s="91"/>
      <c r="J40" s="90"/>
      <c r="K40" s="92"/>
      <c r="L40" s="92"/>
      <c r="M40" s="92"/>
      <c r="N40" s="90"/>
      <c r="O40" s="92"/>
      <c r="P40" s="94"/>
    </row>
    <row r="41" spans="1:16" ht="25.5" customHeight="1">
      <c r="A41" s="182" t="s">
        <v>42</v>
      </c>
      <c r="B41" s="182"/>
      <c r="C41" s="183" t="s">
        <v>23</v>
      </c>
      <c r="D41" s="183"/>
      <c r="E41" s="183"/>
      <c r="F41" s="183"/>
      <c r="G41" s="79"/>
      <c r="H41" s="90"/>
      <c r="I41" s="91"/>
      <c r="J41" s="90"/>
      <c r="K41" s="92"/>
      <c r="L41" s="92"/>
      <c r="M41" s="92"/>
      <c r="N41" s="90"/>
      <c r="O41" s="93"/>
      <c r="P41" s="94"/>
    </row>
    <row r="42" spans="1:16" ht="21" customHeight="1">
      <c r="A42" s="205" t="s">
        <v>20</v>
      </c>
      <c r="B42" s="206"/>
      <c r="C42" s="207" t="s">
        <v>13</v>
      </c>
      <c r="D42" s="206"/>
      <c r="E42" s="206"/>
      <c r="F42" s="234" t="s">
        <v>148</v>
      </c>
      <c r="G42" s="65"/>
      <c r="H42" s="90"/>
      <c r="I42" s="91"/>
      <c r="J42" s="90"/>
      <c r="K42" s="92"/>
      <c r="L42" s="92"/>
      <c r="M42" s="92"/>
      <c r="N42" s="90"/>
      <c r="O42" s="95"/>
      <c r="P42" s="94"/>
    </row>
    <row r="43" spans="1:16" ht="15">
      <c r="A43" s="206"/>
      <c r="B43" s="206"/>
      <c r="C43" s="206"/>
      <c r="D43" s="206"/>
      <c r="E43" s="206"/>
      <c r="F43" s="235"/>
      <c r="G43" s="72"/>
      <c r="H43" s="90"/>
      <c r="I43" s="91"/>
      <c r="J43" s="90"/>
      <c r="K43" s="92"/>
      <c r="L43" s="92"/>
      <c r="M43" s="92"/>
      <c r="N43" s="90"/>
      <c r="O43" s="88"/>
      <c r="P43" s="94"/>
    </row>
    <row r="44" spans="1:16" ht="48" customHeight="1">
      <c r="A44" s="206"/>
      <c r="B44" s="206"/>
      <c r="C44" s="206"/>
      <c r="D44" s="206"/>
      <c r="E44" s="206"/>
      <c r="F44" s="236"/>
      <c r="G44" s="72"/>
      <c r="H44" s="90"/>
      <c r="I44" s="91"/>
      <c r="J44" s="90"/>
      <c r="K44" s="92"/>
      <c r="L44" s="92"/>
      <c r="M44" s="92"/>
      <c r="N44" s="90"/>
      <c r="O44" s="88"/>
      <c r="P44" s="94"/>
    </row>
    <row r="45" spans="1:16" ht="21.75" customHeight="1">
      <c r="A45" s="199" t="s">
        <v>0</v>
      </c>
      <c r="B45" s="207" t="s">
        <v>1</v>
      </c>
      <c r="C45" s="252" t="s">
        <v>2</v>
      </c>
      <c r="D45" s="252"/>
      <c r="E45" s="252"/>
      <c r="F45" s="252"/>
      <c r="G45" s="96"/>
      <c r="H45" s="90"/>
      <c r="I45" s="91"/>
      <c r="J45" s="90"/>
      <c r="K45" s="92"/>
      <c r="L45" s="92"/>
      <c r="M45" s="92"/>
      <c r="N45" s="90"/>
      <c r="O45" s="99"/>
      <c r="P45" s="94"/>
    </row>
    <row r="46" spans="1:16" ht="30.75" thickBot="1">
      <c r="A46" s="199"/>
      <c r="B46" s="207"/>
      <c r="C46" s="22" t="s">
        <v>3</v>
      </c>
      <c r="D46" s="54" t="s">
        <v>4</v>
      </c>
      <c r="E46" s="54" t="s">
        <v>5</v>
      </c>
      <c r="F46" s="53" t="s">
        <v>6</v>
      </c>
      <c r="G46" s="96"/>
      <c r="H46" s="90"/>
      <c r="I46" s="91"/>
      <c r="J46" s="90"/>
      <c r="K46" s="92"/>
      <c r="L46" s="92"/>
      <c r="M46" s="92"/>
      <c r="N46" s="90"/>
      <c r="O46" s="99"/>
      <c r="P46" s="94"/>
    </row>
    <row r="47" spans="1:16" ht="29.25" thickBot="1">
      <c r="A47" s="187" t="s">
        <v>272</v>
      </c>
      <c r="B47" s="23" t="s">
        <v>31</v>
      </c>
      <c r="C47" s="100">
        <v>3</v>
      </c>
      <c r="D47" s="9"/>
      <c r="E47" s="9"/>
      <c r="F47" s="55"/>
      <c r="G47" s="94"/>
      <c r="H47" s="90">
        <f aca="true" t="shared" si="2" ref="H47:H52">IF(E47="",C47,"")</f>
        <v>3</v>
      </c>
      <c r="I47" s="91">
        <f aca="true" t="shared" si="3" ref="I47:I52">IF(E47&lt;C47,O47,"")</f>
      </c>
      <c r="J47" s="90">
        <f aca="true" t="shared" si="4" ref="J47:J52">IF(E47&lt;C47,N47,"")</f>
      </c>
      <c r="K47" s="92"/>
      <c r="L47" s="92"/>
      <c r="M47" s="92"/>
      <c r="N47" s="90">
        <f aca="true" t="shared" si="5" ref="N47:N52">IF(E47="","",E47)</f>
      </c>
      <c r="O47" s="92">
        <f aca="true" t="shared" si="6" ref="O47:O52">IF(E47="","",B47)</f>
      </c>
      <c r="P47" s="94"/>
    </row>
    <row r="48" spans="1:16" ht="29.25" thickBot="1">
      <c r="A48" s="187"/>
      <c r="B48" s="24" t="s">
        <v>32</v>
      </c>
      <c r="C48" s="100">
        <v>10</v>
      </c>
      <c r="D48" s="9"/>
      <c r="E48" s="9"/>
      <c r="F48" s="55"/>
      <c r="G48" s="94"/>
      <c r="H48" s="90">
        <f t="shared" si="2"/>
        <v>10</v>
      </c>
      <c r="I48" s="91">
        <f t="shared" si="3"/>
      </c>
      <c r="J48" s="90">
        <f t="shared" si="4"/>
      </c>
      <c r="K48" s="92"/>
      <c r="L48" s="92"/>
      <c r="M48" s="92"/>
      <c r="N48" s="90">
        <f t="shared" si="5"/>
      </c>
      <c r="O48" s="92">
        <f t="shared" si="6"/>
      </c>
      <c r="P48" s="94"/>
    </row>
    <row r="49" spans="1:16" ht="29.25" thickBot="1">
      <c r="A49" s="187"/>
      <c r="B49" s="24" t="s">
        <v>33</v>
      </c>
      <c r="C49" s="100">
        <v>5</v>
      </c>
      <c r="D49" s="9"/>
      <c r="E49" s="9"/>
      <c r="F49" s="55"/>
      <c r="G49" s="94"/>
      <c r="H49" s="90">
        <f t="shared" si="2"/>
        <v>5</v>
      </c>
      <c r="I49" s="91">
        <f t="shared" si="3"/>
      </c>
      <c r="J49" s="90">
        <f t="shared" si="4"/>
      </c>
      <c r="K49" s="92"/>
      <c r="L49" s="92"/>
      <c r="M49" s="92"/>
      <c r="N49" s="90">
        <f t="shared" si="5"/>
      </c>
      <c r="O49" s="92">
        <f t="shared" si="6"/>
      </c>
      <c r="P49" s="94"/>
    </row>
    <row r="50" spans="1:16" ht="15" customHeight="1" thickBot="1">
      <c r="A50" s="187"/>
      <c r="B50" s="23" t="s">
        <v>34</v>
      </c>
      <c r="C50" s="100">
        <v>5</v>
      </c>
      <c r="D50" s="9"/>
      <c r="E50" s="9"/>
      <c r="F50" s="55"/>
      <c r="G50" s="94"/>
      <c r="H50" s="90">
        <f t="shared" si="2"/>
        <v>5</v>
      </c>
      <c r="I50" s="91">
        <f t="shared" si="3"/>
      </c>
      <c r="J50" s="90">
        <f t="shared" si="4"/>
      </c>
      <c r="K50" s="92"/>
      <c r="L50" s="92"/>
      <c r="M50" s="92"/>
      <c r="N50" s="90">
        <f t="shared" si="5"/>
      </c>
      <c r="O50" s="92">
        <f t="shared" si="6"/>
      </c>
      <c r="P50" s="94"/>
    </row>
    <row r="51" spans="1:16" ht="15.75" customHeight="1">
      <c r="A51" s="187"/>
      <c r="B51" s="25" t="s">
        <v>35</v>
      </c>
      <c r="C51" s="100">
        <v>3</v>
      </c>
      <c r="D51" s="9"/>
      <c r="E51" s="9"/>
      <c r="F51" s="55"/>
      <c r="G51" s="94"/>
      <c r="H51" s="90">
        <f t="shared" si="2"/>
        <v>3</v>
      </c>
      <c r="I51" s="91">
        <f t="shared" si="3"/>
      </c>
      <c r="J51" s="90">
        <f t="shared" si="4"/>
      </c>
      <c r="K51" s="92"/>
      <c r="L51" s="92"/>
      <c r="M51" s="92"/>
      <c r="N51" s="90">
        <f t="shared" si="5"/>
      </c>
      <c r="O51" s="92">
        <f t="shared" si="6"/>
      </c>
      <c r="P51" s="94"/>
    </row>
    <row r="52" spans="1:16" ht="15">
      <c r="A52" s="187"/>
      <c r="B52" s="244" t="s">
        <v>36</v>
      </c>
      <c r="C52" s="100">
        <v>5</v>
      </c>
      <c r="D52" s="9"/>
      <c r="E52" s="9"/>
      <c r="F52" s="55"/>
      <c r="G52" s="94"/>
      <c r="H52" s="90">
        <f t="shared" si="2"/>
        <v>5</v>
      </c>
      <c r="I52" s="91">
        <f t="shared" si="3"/>
      </c>
      <c r="J52" s="90">
        <f t="shared" si="4"/>
      </c>
      <c r="K52" s="92"/>
      <c r="L52" s="92"/>
      <c r="M52" s="92"/>
      <c r="N52" s="90">
        <f t="shared" si="5"/>
      </c>
      <c r="O52" s="92">
        <f t="shared" si="6"/>
      </c>
      <c r="P52" s="94"/>
    </row>
    <row r="53" spans="1:16" ht="23.25" customHeight="1">
      <c r="A53" s="187"/>
      <c r="B53" s="251"/>
      <c r="C53" s="102" t="s">
        <v>40</v>
      </c>
      <c r="D53" s="18">
        <f>SUM(D34:D38,D47:D52)</f>
        <v>0</v>
      </c>
      <c r="E53" s="18">
        <f>SUM(E34:E38,E47:E52)</f>
        <v>0</v>
      </c>
      <c r="F53" s="55"/>
      <c r="G53" s="94"/>
      <c r="H53" s="90"/>
      <c r="I53" s="91"/>
      <c r="J53" s="90"/>
      <c r="K53" s="92"/>
      <c r="L53" s="92"/>
      <c r="M53" s="92"/>
      <c r="N53" s="90"/>
      <c r="O53" s="92"/>
      <c r="P53" s="94"/>
    </row>
    <row r="54" spans="1:16" ht="23.25" customHeight="1" thickBot="1">
      <c r="A54" s="15"/>
      <c r="B54" s="15"/>
      <c r="C54" s="26"/>
      <c r="D54" s="19"/>
      <c r="E54" s="19"/>
      <c r="F54" s="19"/>
      <c r="G54" s="103"/>
      <c r="H54" s="90"/>
      <c r="I54" s="91"/>
      <c r="J54" s="90"/>
      <c r="K54" s="92"/>
      <c r="L54" s="92"/>
      <c r="M54" s="92"/>
      <c r="N54" s="90"/>
      <c r="O54" s="92"/>
      <c r="P54" s="94"/>
    </row>
    <row r="55" spans="1:16" ht="29.25" thickBot="1">
      <c r="A55" s="184" t="s">
        <v>273</v>
      </c>
      <c r="B55" s="27" t="s">
        <v>37</v>
      </c>
      <c r="C55" s="100">
        <v>5</v>
      </c>
      <c r="D55" s="9"/>
      <c r="E55" s="9"/>
      <c r="F55" s="55"/>
      <c r="G55" s="94"/>
      <c r="H55" s="90">
        <f>IF(E55="",C55,"")</f>
        <v>5</v>
      </c>
      <c r="I55" s="91">
        <f>IF(E55&lt;C55,O55,"")</f>
      </c>
      <c r="J55" s="90">
        <f>IF(E55&lt;C55,N55,"")</f>
      </c>
      <c r="K55" s="92"/>
      <c r="L55" s="92"/>
      <c r="M55" s="92"/>
      <c r="N55" s="90">
        <f>IF(E55="","",E55)</f>
      </c>
      <c r="O55" s="92">
        <f>IF(E55="","",B55)</f>
      </c>
      <c r="P55" s="94"/>
    </row>
    <row r="56" spans="1:16" ht="24" customHeight="1">
      <c r="A56" s="185"/>
      <c r="B56" s="28" t="s">
        <v>38</v>
      </c>
      <c r="C56" s="100">
        <v>5</v>
      </c>
      <c r="D56" s="9"/>
      <c r="E56" s="9"/>
      <c r="F56" s="55"/>
      <c r="G56" s="94"/>
      <c r="H56" s="90">
        <f>IF(E56="",C56,"")</f>
        <v>5</v>
      </c>
      <c r="I56" s="91">
        <f>IF(E56&lt;C56,O56,"")</f>
      </c>
      <c r="J56" s="90">
        <f>IF(E56&lt;C56,N56,"")</f>
      </c>
      <c r="K56" s="92"/>
      <c r="L56" s="92"/>
      <c r="M56" s="92"/>
      <c r="N56" s="90">
        <f>IF(E56="","",E56)</f>
      </c>
      <c r="O56" s="92">
        <f>IF(E56="","",B56)</f>
      </c>
      <c r="P56" s="94"/>
    </row>
    <row r="57" spans="1:16" ht="15">
      <c r="A57" s="185"/>
      <c r="B57" s="253" t="s">
        <v>39</v>
      </c>
      <c r="C57" s="100">
        <v>5</v>
      </c>
      <c r="D57" s="9"/>
      <c r="E57" s="9"/>
      <c r="F57" s="55"/>
      <c r="G57" s="94"/>
      <c r="H57" s="90">
        <f>IF(E57="",C57,"")</f>
        <v>5</v>
      </c>
      <c r="I57" s="91">
        <f>IF(E57&lt;C57,O57,"")</f>
      </c>
      <c r="J57" s="90">
        <f>IF(E57&lt;C57,N57,"")</f>
      </c>
      <c r="K57" s="92"/>
      <c r="L57" s="92"/>
      <c r="M57" s="92"/>
      <c r="N57" s="90">
        <f>IF(E57="","",E57)</f>
      </c>
      <c r="O57" s="92">
        <f>IF(E57="","",B57)</f>
      </c>
      <c r="P57" s="94"/>
    </row>
    <row r="58" spans="1:16" ht="23.25" customHeight="1">
      <c r="A58" s="186"/>
      <c r="B58" s="213"/>
      <c r="C58" s="106" t="s">
        <v>40</v>
      </c>
      <c r="D58" s="18">
        <f>SUM(D55:D57)</f>
        <v>0</v>
      </c>
      <c r="E58" s="18">
        <f>SUM(E55:E57)</f>
        <v>0</v>
      </c>
      <c r="F58" s="55"/>
      <c r="G58" s="94"/>
      <c r="H58" s="90"/>
      <c r="I58" s="91"/>
      <c r="J58" s="90"/>
      <c r="K58" s="92"/>
      <c r="L58" s="92"/>
      <c r="M58" s="92"/>
      <c r="N58" s="90"/>
      <c r="O58" s="92"/>
      <c r="P58" s="94"/>
    </row>
    <row r="59" spans="1:16" ht="15">
      <c r="A59" s="15"/>
      <c r="B59" s="15"/>
      <c r="C59" s="15"/>
      <c r="D59" s="62"/>
      <c r="E59" s="62"/>
      <c r="F59" s="62"/>
      <c r="H59" s="90"/>
      <c r="I59" s="91"/>
      <c r="J59" s="90"/>
      <c r="K59" s="92"/>
      <c r="L59" s="92"/>
      <c r="M59" s="92"/>
      <c r="N59" s="90"/>
      <c r="O59" s="92"/>
      <c r="P59" s="94"/>
    </row>
    <row r="60" spans="1:16" ht="15">
      <c r="A60" s="15"/>
      <c r="B60" s="15"/>
      <c r="C60" s="15"/>
      <c r="D60" s="62"/>
      <c r="E60" s="62"/>
      <c r="F60" s="62"/>
      <c r="H60" s="90"/>
      <c r="I60" s="91"/>
      <c r="J60" s="90"/>
      <c r="K60" s="92"/>
      <c r="L60" s="92"/>
      <c r="M60" s="92"/>
      <c r="N60" s="90"/>
      <c r="O60" s="92"/>
      <c r="P60" s="94"/>
    </row>
    <row r="61" spans="1:16" ht="15">
      <c r="A61" s="15"/>
      <c r="B61" s="15"/>
      <c r="C61" s="15"/>
      <c r="D61" s="62"/>
      <c r="E61" s="62"/>
      <c r="F61" s="62"/>
      <c r="H61" s="90"/>
      <c r="I61" s="91"/>
      <c r="J61" s="90"/>
      <c r="K61" s="92"/>
      <c r="L61" s="92"/>
      <c r="M61" s="92"/>
      <c r="N61" s="90"/>
      <c r="O61" s="92"/>
      <c r="P61" s="94"/>
    </row>
    <row r="62" spans="1:16" ht="15">
      <c r="A62" s="15"/>
      <c r="B62" s="15"/>
      <c r="C62" s="15"/>
      <c r="D62" s="62"/>
      <c r="E62" s="62"/>
      <c r="F62" s="62"/>
      <c r="H62" s="90"/>
      <c r="I62" s="91"/>
      <c r="J62" s="90"/>
      <c r="K62" s="92"/>
      <c r="L62" s="92"/>
      <c r="M62" s="92"/>
      <c r="N62" s="90"/>
      <c r="O62" s="92"/>
      <c r="P62" s="94"/>
    </row>
    <row r="63" spans="1:16" ht="15">
      <c r="A63" s="15"/>
      <c r="B63" s="15"/>
      <c r="C63" s="15"/>
      <c r="D63" s="62"/>
      <c r="E63" s="62"/>
      <c r="F63" s="62"/>
      <c r="H63" s="90"/>
      <c r="I63" s="91"/>
      <c r="J63" s="90"/>
      <c r="K63" s="92"/>
      <c r="L63" s="92"/>
      <c r="M63" s="92"/>
      <c r="N63" s="90"/>
      <c r="O63" s="92"/>
      <c r="P63" s="94"/>
    </row>
    <row r="64" spans="1:16" ht="25.5" customHeight="1">
      <c r="A64" s="182" t="s">
        <v>41</v>
      </c>
      <c r="B64" s="182"/>
      <c r="C64" s="183" t="s">
        <v>23</v>
      </c>
      <c r="D64" s="183"/>
      <c r="E64" s="183"/>
      <c r="F64" s="183"/>
      <c r="G64" s="79"/>
      <c r="H64" s="90"/>
      <c r="I64" s="91"/>
      <c r="J64" s="90"/>
      <c r="K64" s="92"/>
      <c r="L64" s="92"/>
      <c r="M64" s="92"/>
      <c r="N64" s="90"/>
      <c r="O64" s="93"/>
      <c r="P64" s="94"/>
    </row>
    <row r="65" spans="1:16" ht="21" customHeight="1">
      <c r="A65" s="205" t="s">
        <v>20</v>
      </c>
      <c r="B65" s="206"/>
      <c r="C65" s="207" t="s">
        <v>13</v>
      </c>
      <c r="D65" s="206"/>
      <c r="E65" s="206"/>
      <c r="F65" s="207" t="s">
        <v>149</v>
      </c>
      <c r="G65" s="65"/>
      <c r="H65" s="90"/>
      <c r="I65" s="91"/>
      <c r="J65" s="90"/>
      <c r="K65" s="92"/>
      <c r="L65" s="92"/>
      <c r="M65" s="92"/>
      <c r="N65" s="90"/>
      <c r="O65" s="95"/>
      <c r="P65" s="94"/>
    </row>
    <row r="66" spans="1:16" ht="18" customHeight="1">
      <c r="A66" s="206"/>
      <c r="B66" s="206"/>
      <c r="C66" s="206"/>
      <c r="D66" s="206"/>
      <c r="E66" s="206"/>
      <c r="F66" s="206"/>
      <c r="G66" s="72"/>
      <c r="H66" s="90"/>
      <c r="I66" s="91"/>
      <c r="J66" s="90"/>
      <c r="K66" s="92"/>
      <c r="L66" s="92"/>
      <c r="M66" s="92"/>
      <c r="N66" s="90"/>
      <c r="O66" s="88"/>
      <c r="P66" s="94"/>
    </row>
    <row r="67" spans="1:16" ht="47.25" customHeight="1">
      <c r="A67" s="206"/>
      <c r="B67" s="206"/>
      <c r="C67" s="206"/>
      <c r="D67" s="206"/>
      <c r="E67" s="206"/>
      <c r="F67" s="206"/>
      <c r="G67" s="72"/>
      <c r="H67" s="90"/>
      <c r="I67" s="91"/>
      <c r="J67" s="90"/>
      <c r="K67" s="92"/>
      <c r="L67" s="92"/>
      <c r="M67" s="92"/>
      <c r="N67" s="90"/>
      <c r="O67" s="88"/>
      <c r="P67" s="94"/>
    </row>
    <row r="68" spans="1:16" ht="21.75" customHeight="1">
      <c r="A68" s="199" t="s">
        <v>0</v>
      </c>
      <c r="B68" s="207" t="s">
        <v>1</v>
      </c>
      <c r="C68" s="241" t="s">
        <v>2</v>
      </c>
      <c r="D68" s="242"/>
      <c r="E68" s="242"/>
      <c r="F68" s="243"/>
      <c r="G68" s="96"/>
      <c r="H68" s="90"/>
      <c r="I68" s="91"/>
      <c r="J68" s="90"/>
      <c r="K68" s="92"/>
      <c r="L68" s="92"/>
      <c r="M68" s="92"/>
      <c r="N68" s="90"/>
      <c r="O68" s="99"/>
      <c r="P68" s="94"/>
    </row>
    <row r="69" spans="1:16" ht="30.75" thickBot="1">
      <c r="A69" s="199"/>
      <c r="B69" s="207"/>
      <c r="C69" s="22" t="s">
        <v>3</v>
      </c>
      <c r="D69" s="54" t="s">
        <v>4</v>
      </c>
      <c r="E69" s="54" t="s">
        <v>5</v>
      </c>
      <c r="F69" s="53" t="s">
        <v>6</v>
      </c>
      <c r="G69" s="96"/>
      <c r="H69" s="90"/>
      <c r="I69" s="91"/>
      <c r="J69" s="90"/>
      <c r="K69" s="92"/>
      <c r="L69" s="92"/>
      <c r="M69" s="92"/>
      <c r="N69" s="90"/>
      <c r="O69" s="99"/>
      <c r="P69" s="94"/>
    </row>
    <row r="70" spans="1:16" ht="18.75" customHeight="1" thickBot="1">
      <c r="A70" s="184" t="s">
        <v>274</v>
      </c>
      <c r="B70" s="23" t="s">
        <v>43</v>
      </c>
      <c r="C70" s="100">
        <v>5</v>
      </c>
      <c r="D70" s="9"/>
      <c r="E70" s="9"/>
      <c r="F70" s="55"/>
      <c r="G70" s="94"/>
      <c r="H70" s="90">
        <f>IF(E70="",C70,"")</f>
        <v>5</v>
      </c>
      <c r="I70" s="91">
        <f>IF(E70&lt;C70,O70,"")</f>
      </c>
      <c r="J70" s="90">
        <f>IF(E70&lt;C70,N70,"")</f>
      </c>
      <c r="K70" s="92"/>
      <c r="L70" s="92"/>
      <c r="M70" s="92"/>
      <c r="N70" s="90">
        <f>IF(E70="","",E70)</f>
      </c>
      <c r="O70" s="92">
        <f>IF(E70="","",B70)</f>
      </c>
      <c r="P70" s="94"/>
    </row>
    <row r="71" spans="1:16" ht="18.75" customHeight="1">
      <c r="A71" s="185"/>
      <c r="B71" s="25" t="s">
        <v>44</v>
      </c>
      <c r="C71" s="100">
        <v>15</v>
      </c>
      <c r="D71" s="9"/>
      <c r="E71" s="9"/>
      <c r="F71" s="55"/>
      <c r="G71" s="94"/>
      <c r="H71" s="90">
        <f>IF(E71="",C71,"")</f>
        <v>15</v>
      </c>
      <c r="I71" s="91">
        <f>IF(E71&lt;C71,O71,"")</f>
      </c>
      <c r="J71" s="90">
        <f>IF(E71&lt;C71,N71,"")</f>
      </c>
      <c r="K71" s="92"/>
      <c r="L71" s="92"/>
      <c r="M71" s="92"/>
      <c r="N71" s="90">
        <f>IF(E71="","",E71)</f>
      </c>
      <c r="O71" s="92">
        <f>IF(E71="","",B71)</f>
      </c>
      <c r="P71" s="94"/>
    </row>
    <row r="72" spans="1:16" ht="15">
      <c r="A72" s="185"/>
      <c r="B72" s="246" t="s">
        <v>45</v>
      </c>
      <c r="C72" s="100">
        <v>5</v>
      </c>
      <c r="D72" s="9"/>
      <c r="E72" s="9"/>
      <c r="F72" s="55"/>
      <c r="G72" s="94"/>
      <c r="H72" s="90">
        <f>IF(E72="",C72,"")</f>
        <v>5</v>
      </c>
      <c r="I72" s="91">
        <f>IF(E72&lt;C72,O72,"")</f>
      </c>
      <c r="J72" s="90">
        <f>IF(E72&lt;C72,N72,"")</f>
      </c>
      <c r="K72" s="92"/>
      <c r="L72" s="92"/>
      <c r="M72" s="92"/>
      <c r="N72" s="90">
        <f>IF(E72="","",E72)</f>
      </c>
      <c r="O72" s="92">
        <f>IF(E72="","",B72)</f>
      </c>
      <c r="P72" s="94"/>
    </row>
    <row r="73" spans="1:16" ht="27.75" customHeight="1">
      <c r="A73" s="186"/>
      <c r="B73" s="247"/>
      <c r="C73" s="102" t="s">
        <v>40</v>
      </c>
      <c r="D73" s="18">
        <f>SUM(D70:D72)</f>
        <v>0</v>
      </c>
      <c r="E73" s="18">
        <f>SUM(E70:E72)</f>
        <v>0</v>
      </c>
      <c r="F73" s="55"/>
      <c r="G73" s="94"/>
      <c r="H73" s="90"/>
      <c r="I73" s="91"/>
      <c r="J73" s="90"/>
      <c r="K73" s="92"/>
      <c r="L73" s="92"/>
      <c r="M73" s="92"/>
      <c r="N73" s="90"/>
      <c r="O73" s="92"/>
      <c r="P73" s="94"/>
    </row>
    <row r="74" spans="1:16" ht="15.75" thickBot="1">
      <c r="A74" s="15"/>
      <c r="B74" s="25"/>
      <c r="C74" s="32"/>
      <c r="D74" s="56"/>
      <c r="E74" s="56"/>
      <c r="F74" s="56"/>
      <c r="G74" s="94"/>
      <c r="H74" s="90"/>
      <c r="I74" s="91"/>
      <c r="J74" s="90"/>
      <c r="K74" s="92"/>
      <c r="L74" s="92"/>
      <c r="M74" s="92"/>
      <c r="N74" s="90"/>
      <c r="O74" s="92"/>
      <c r="P74" s="94"/>
    </row>
    <row r="75" spans="1:16" ht="21" customHeight="1" thickBot="1">
      <c r="A75" s="184" t="s">
        <v>275</v>
      </c>
      <c r="B75" s="29" t="s">
        <v>46</v>
      </c>
      <c r="C75" s="100">
        <v>5</v>
      </c>
      <c r="D75" s="9"/>
      <c r="E75" s="9"/>
      <c r="F75" s="55"/>
      <c r="G75" s="94"/>
      <c r="H75" s="90">
        <f>IF(E75="",C75,"")</f>
        <v>5</v>
      </c>
      <c r="I75" s="91">
        <f>IF(E75&lt;C75,O75,"")</f>
      </c>
      <c r="J75" s="90">
        <f>IF(E75&lt;C75,N75,"")</f>
      </c>
      <c r="K75" s="92"/>
      <c r="L75" s="92"/>
      <c r="M75" s="92"/>
      <c r="N75" s="90">
        <f>IF(E75="","",E75)</f>
      </c>
      <c r="O75" s="92">
        <f>IF(E75="","",B75)</f>
      </c>
      <c r="P75" s="94"/>
    </row>
    <row r="76" spans="1:16" ht="28.5">
      <c r="A76" s="185"/>
      <c r="B76" s="30" t="s">
        <v>47</v>
      </c>
      <c r="C76" s="100">
        <v>5</v>
      </c>
      <c r="D76" s="9"/>
      <c r="E76" s="9"/>
      <c r="F76" s="55"/>
      <c r="G76" s="94"/>
      <c r="H76" s="90">
        <f>IF(E76="",C76,"")</f>
        <v>5</v>
      </c>
      <c r="I76" s="91">
        <f>IF(E76&lt;C76,O76,"")</f>
      </c>
      <c r="J76" s="90">
        <f>IF(E76&lt;C76,N76,"")</f>
      </c>
      <c r="K76" s="92"/>
      <c r="L76" s="92"/>
      <c r="M76" s="92"/>
      <c r="N76" s="90">
        <f>IF(E76="","",E76)</f>
      </c>
      <c r="O76" s="92">
        <f>IF(E76="","",B76)</f>
      </c>
      <c r="P76" s="94"/>
    </row>
    <row r="77" spans="1:16" ht="18" customHeight="1">
      <c r="A77" s="185"/>
      <c r="B77" s="244" t="s">
        <v>48</v>
      </c>
      <c r="C77" s="100">
        <v>10</v>
      </c>
      <c r="D77" s="9"/>
      <c r="E77" s="9"/>
      <c r="F77" s="55"/>
      <c r="G77" s="94"/>
      <c r="H77" s="90">
        <f>IF(E77="",C77,"")</f>
        <v>10</v>
      </c>
      <c r="I77" s="91">
        <f>IF(E77&lt;C77,O77,"")</f>
      </c>
      <c r="J77" s="90">
        <f>IF(E77&lt;C77,N77,"")</f>
      </c>
      <c r="K77" s="92"/>
      <c r="L77" s="92"/>
      <c r="M77" s="92"/>
      <c r="N77" s="90">
        <f>IF(E77="","",E77)</f>
      </c>
      <c r="O77" s="92">
        <f>IF(E77="","",B77)</f>
      </c>
      <c r="P77" s="94"/>
    </row>
    <row r="78" spans="1:16" ht="26.25" customHeight="1">
      <c r="A78" s="186"/>
      <c r="B78" s="245"/>
      <c r="C78" s="102" t="s">
        <v>40</v>
      </c>
      <c r="D78" s="18">
        <f>SUM(D75:D77)</f>
        <v>0</v>
      </c>
      <c r="E78" s="18">
        <f>SUM(E75:E77)</f>
        <v>0</v>
      </c>
      <c r="F78" s="55"/>
      <c r="G78" s="94"/>
      <c r="H78" s="90"/>
      <c r="I78" s="91"/>
      <c r="J78" s="90"/>
      <c r="K78" s="92"/>
      <c r="L78" s="92"/>
      <c r="M78" s="92"/>
      <c r="N78" s="90"/>
      <c r="O78" s="92"/>
      <c r="P78" s="94"/>
    </row>
    <row r="79" spans="1:16" ht="15.75" thickBot="1">
      <c r="A79" s="15"/>
      <c r="B79" s="31"/>
      <c r="C79" s="15"/>
      <c r="D79" s="62"/>
      <c r="E79" s="62"/>
      <c r="F79" s="62"/>
      <c r="H79" s="90"/>
      <c r="I79" s="91"/>
      <c r="J79" s="90"/>
      <c r="K79" s="92"/>
      <c r="L79" s="92"/>
      <c r="M79" s="92"/>
      <c r="N79" s="90"/>
      <c r="O79" s="92"/>
      <c r="P79" s="94"/>
    </row>
    <row r="80" spans="1:16" ht="23.25" customHeight="1" thickBot="1">
      <c r="A80" s="184" t="s">
        <v>281</v>
      </c>
      <c r="B80" s="29" t="s">
        <v>49</v>
      </c>
      <c r="C80" s="100">
        <v>5</v>
      </c>
      <c r="D80" s="9"/>
      <c r="E80" s="9"/>
      <c r="F80" s="55"/>
      <c r="G80" s="94"/>
      <c r="H80" s="90">
        <f>IF(E80="",C80,"")</f>
        <v>5</v>
      </c>
      <c r="I80" s="91">
        <f>IF(E80&lt;C80,O80,"")</f>
      </c>
      <c r="J80" s="90">
        <f>IF(E80&lt;C80,N80,"")</f>
      </c>
      <c r="K80" s="92"/>
      <c r="L80" s="92"/>
      <c r="M80" s="92"/>
      <c r="N80" s="90">
        <f>IF(E80="","",E80)</f>
      </c>
      <c r="O80" s="92">
        <f>IF(E80="","",B80)</f>
      </c>
      <c r="P80" s="94"/>
    </row>
    <row r="81" spans="1:16" ht="15">
      <c r="A81" s="185"/>
      <c r="B81" s="244" t="s">
        <v>50</v>
      </c>
      <c r="C81" s="100">
        <v>5</v>
      </c>
      <c r="D81" s="9"/>
      <c r="E81" s="9"/>
      <c r="F81" s="55"/>
      <c r="G81" s="94"/>
      <c r="H81" s="90">
        <f>IF(E81="",C81,"")</f>
        <v>5</v>
      </c>
      <c r="I81" s="91">
        <f>IF(E81&lt;C81,O81,"")</f>
      </c>
      <c r="J81" s="90">
        <f>IF(E81&lt;C81,N81,"")</f>
      </c>
      <c r="K81" s="92"/>
      <c r="L81" s="92"/>
      <c r="M81" s="92"/>
      <c r="N81" s="90">
        <f>IF(E81="","",E81)</f>
      </c>
      <c r="O81" s="92">
        <f>IF(E81="","",B81)</f>
      </c>
      <c r="P81" s="94"/>
    </row>
    <row r="82" spans="1:16" ht="15">
      <c r="A82" s="186"/>
      <c r="B82" s="245"/>
      <c r="C82" s="102" t="s">
        <v>40</v>
      </c>
      <c r="D82" s="18">
        <f>SUM(D80:D81)</f>
        <v>0</v>
      </c>
      <c r="E82" s="18">
        <f>SUM(E80:E81)</f>
        <v>0</v>
      </c>
      <c r="F82" s="55"/>
      <c r="G82" s="94"/>
      <c r="H82" s="90"/>
      <c r="I82" s="91"/>
      <c r="J82" s="90"/>
      <c r="K82" s="92"/>
      <c r="L82" s="92"/>
      <c r="M82" s="92"/>
      <c r="N82" s="90"/>
      <c r="O82" s="92"/>
      <c r="P82" s="94"/>
    </row>
    <row r="83" spans="1:16" ht="15">
      <c r="A83" s="15"/>
      <c r="B83" s="15"/>
      <c r="C83" s="15"/>
      <c r="D83" s="62"/>
      <c r="E83" s="62"/>
      <c r="F83" s="62"/>
      <c r="H83" s="90"/>
      <c r="I83" s="91"/>
      <c r="J83" s="90"/>
      <c r="K83" s="92"/>
      <c r="L83" s="92"/>
      <c r="M83" s="92"/>
      <c r="N83" s="90"/>
      <c r="O83" s="92"/>
      <c r="P83" s="94"/>
    </row>
    <row r="84" spans="1:16" ht="15">
      <c r="A84" s="15"/>
      <c r="B84" s="15"/>
      <c r="C84" s="15"/>
      <c r="D84" s="62"/>
      <c r="E84" s="62"/>
      <c r="F84" s="62"/>
      <c r="H84" s="90"/>
      <c r="I84" s="91"/>
      <c r="J84" s="90"/>
      <c r="K84" s="92"/>
      <c r="L84" s="92"/>
      <c r="M84" s="92"/>
      <c r="N84" s="90"/>
      <c r="O84" s="92"/>
      <c r="P84" s="94"/>
    </row>
    <row r="85" spans="1:16" ht="15">
      <c r="A85" s="15"/>
      <c r="B85" s="15"/>
      <c r="C85" s="15"/>
      <c r="D85" s="62"/>
      <c r="E85" s="62"/>
      <c r="F85" s="62"/>
      <c r="H85" s="90"/>
      <c r="I85" s="91"/>
      <c r="J85" s="90"/>
      <c r="K85" s="92"/>
      <c r="L85" s="92"/>
      <c r="M85" s="92"/>
      <c r="N85" s="90"/>
      <c r="O85" s="92"/>
      <c r="P85" s="94"/>
    </row>
    <row r="86" spans="1:16" ht="15">
      <c r="A86" s="15"/>
      <c r="B86" s="15"/>
      <c r="C86" s="15"/>
      <c r="D86" s="62"/>
      <c r="E86" s="62"/>
      <c r="F86" s="62"/>
      <c r="H86" s="90"/>
      <c r="I86" s="91"/>
      <c r="J86" s="90"/>
      <c r="K86" s="92"/>
      <c r="L86" s="92"/>
      <c r="M86" s="92"/>
      <c r="N86" s="90"/>
      <c r="O86" s="92"/>
      <c r="P86" s="94"/>
    </row>
    <row r="87" spans="1:16" ht="15">
      <c r="A87" s="15"/>
      <c r="B87" s="15"/>
      <c r="C87" s="15"/>
      <c r="D87" s="62"/>
      <c r="E87" s="62"/>
      <c r="F87" s="62"/>
      <c r="H87" s="90"/>
      <c r="I87" s="91"/>
      <c r="J87" s="90"/>
      <c r="K87" s="92"/>
      <c r="L87" s="92"/>
      <c r="M87" s="92"/>
      <c r="N87" s="90"/>
      <c r="O87" s="92"/>
      <c r="P87" s="94"/>
    </row>
    <row r="88" spans="1:16" ht="25.5" customHeight="1">
      <c r="A88" s="182" t="s">
        <v>41</v>
      </c>
      <c r="B88" s="182"/>
      <c r="C88" s="183" t="s">
        <v>23</v>
      </c>
      <c r="D88" s="183"/>
      <c r="E88" s="183"/>
      <c r="F88" s="183"/>
      <c r="G88" s="79"/>
      <c r="H88" s="90"/>
      <c r="I88" s="91"/>
      <c r="J88" s="90"/>
      <c r="K88" s="92"/>
      <c r="L88" s="92"/>
      <c r="M88" s="92"/>
      <c r="N88" s="90"/>
      <c r="O88" s="93"/>
      <c r="P88" s="94"/>
    </row>
    <row r="89" spans="1:16" ht="21" customHeight="1">
      <c r="A89" s="205" t="s">
        <v>20</v>
      </c>
      <c r="B89" s="206"/>
      <c r="C89" s="207" t="s">
        <v>13</v>
      </c>
      <c r="D89" s="206"/>
      <c r="E89" s="206"/>
      <c r="F89" s="248" t="s">
        <v>150</v>
      </c>
      <c r="G89" s="65"/>
      <c r="H89" s="90"/>
      <c r="I89" s="91"/>
      <c r="J89" s="90"/>
      <c r="K89" s="92"/>
      <c r="L89" s="92"/>
      <c r="M89" s="92"/>
      <c r="N89" s="90"/>
      <c r="O89" s="95"/>
      <c r="P89" s="94"/>
    </row>
    <row r="90" spans="1:16" ht="19.5" customHeight="1">
      <c r="A90" s="206"/>
      <c r="B90" s="206"/>
      <c r="C90" s="206"/>
      <c r="D90" s="206"/>
      <c r="E90" s="206"/>
      <c r="F90" s="249"/>
      <c r="G90" s="72"/>
      <c r="H90" s="90"/>
      <c r="I90" s="91"/>
      <c r="J90" s="90"/>
      <c r="K90" s="92"/>
      <c r="L90" s="92"/>
      <c r="M90" s="92"/>
      <c r="N90" s="90"/>
      <c r="O90" s="88"/>
      <c r="P90" s="94"/>
    </row>
    <row r="91" spans="1:16" ht="44.25" customHeight="1">
      <c r="A91" s="206"/>
      <c r="B91" s="206"/>
      <c r="C91" s="206"/>
      <c r="D91" s="206"/>
      <c r="E91" s="206"/>
      <c r="F91" s="250"/>
      <c r="G91" s="72"/>
      <c r="H91" s="90"/>
      <c r="I91" s="91"/>
      <c r="J91" s="90"/>
      <c r="K91" s="92"/>
      <c r="L91" s="92"/>
      <c r="M91" s="92"/>
      <c r="N91" s="90"/>
      <c r="O91" s="88"/>
      <c r="P91" s="94"/>
    </row>
    <row r="92" spans="1:16" ht="21.75" customHeight="1">
      <c r="A92" s="199" t="s">
        <v>0</v>
      </c>
      <c r="B92" s="207" t="s">
        <v>1</v>
      </c>
      <c r="C92" s="241" t="s">
        <v>2</v>
      </c>
      <c r="D92" s="242"/>
      <c r="E92" s="242"/>
      <c r="F92" s="243"/>
      <c r="G92" s="96"/>
      <c r="H92" s="90"/>
      <c r="I92" s="91"/>
      <c r="J92" s="90"/>
      <c r="K92" s="92"/>
      <c r="L92" s="92"/>
      <c r="M92" s="92"/>
      <c r="N92" s="90"/>
      <c r="O92" s="99"/>
      <c r="P92" s="94"/>
    </row>
    <row r="93" spans="1:16" ht="27.75" customHeight="1" thickBot="1">
      <c r="A93" s="199"/>
      <c r="B93" s="207"/>
      <c r="C93" s="22" t="s">
        <v>3</v>
      </c>
      <c r="D93" s="54" t="s">
        <v>4</v>
      </c>
      <c r="E93" s="54" t="s">
        <v>5</v>
      </c>
      <c r="F93" s="53" t="s">
        <v>6</v>
      </c>
      <c r="G93" s="96"/>
      <c r="H93" s="90"/>
      <c r="I93" s="91"/>
      <c r="J93" s="90"/>
      <c r="K93" s="92"/>
      <c r="L93" s="92"/>
      <c r="M93" s="92"/>
      <c r="N93" s="90"/>
      <c r="O93" s="99"/>
      <c r="P93" s="94"/>
    </row>
    <row r="94" spans="1:16" ht="18.75" customHeight="1" thickBot="1">
      <c r="A94" s="187" t="s">
        <v>282</v>
      </c>
      <c r="B94" s="23" t="s">
        <v>51</v>
      </c>
      <c r="C94" s="100">
        <v>5</v>
      </c>
      <c r="D94" s="9"/>
      <c r="E94" s="9"/>
      <c r="F94" s="55"/>
      <c r="G94" s="94"/>
      <c r="H94" s="90">
        <f>IF(E94="",C94,"")</f>
        <v>5</v>
      </c>
      <c r="I94" s="91">
        <f>IF(E94&lt;C94,O94,"")</f>
      </c>
      <c r="J94" s="90">
        <f>IF(E94&lt;C94,N94,"")</f>
      </c>
      <c r="K94" s="92"/>
      <c r="L94" s="92"/>
      <c r="M94" s="92"/>
      <c r="N94" s="90">
        <f>IF(E94="","",E94)</f>
      </c>
      <c r="O94" s="92">
        <f>IF(E94="","",B94)</f>
      </c>
      <c r="P94" s="94"/>
    </row>
    <row r="95" spans="1:16" ht="18.75" customHeight="1">
      <c r="A95" s="187"/>
      <c r="B95" s="25" t="s">
        <v>52</v>
      </c>
      <c r="C95" s="100">
        <v>5</v>
      </c>
      <c r="D95" s="9"/>
      <c r="E95" s="9"/>
      <c r="F95" s="20"/>
      <c r="G95" s="94"/>
      <c r="H95" s="90">
        <f>IF(E95="",C95,"")</f>
        <v>5</v>
      </c>
      <c r="I95" s="91">
        <f>IF(E95&lt;C95,O95,"")</f>
      </c>
      <c r="J95" s="90">
        <f>IF(E95&lt;C95,N95,"")</f>
      </c>
      <c r="K95" s="92"/>
      <c r="L95" s="92"/>
      <c r="M95" s="92"/>
      <c r="N95" s="90">
        <f>IF(E95="","",E95)</f>
      </c>
      <c r="O95" s="92">
        <f>IF(E95="","",B95)</f>
      </c>
      <c r="P95" s="94"/>
    </row>
    <row r="96" spans="1:16" ht="15">
      <c r="A96" s="187"/>
      <c r="B96" s="246" t="s">
        <v>53</v>
      </c>
      <c r="C96" s="100">
        <v>5</v>
      </c>
      <c r="D96" s="9"/>
      <c r="E96" s="9"/>
      <c r="F96" s="55"/>
      <c r="G96" s="94"/>
      <c r="H96" s="90">
        <f>IF(E96="",C96,"")</f>
        <v>5</v>
      </c>
      <c r="I96" s="91">
        <f>IF(E96&lt;C96,O96,"")</f>
      </c>
      <c r="J96" s="90">
        <f>IF(E96&lt;C96,N96,"")</f>
      </c>
      <c r="K96" s="92"/>
      <c r="L96" s="92"/>
      <c r="M96" s="92"/>
      <c r="N96" s="90">
        <f>IF(E96="","",E96)</f>
      </c>
      <c r="O96" s="92">
        <f>IF(E96="","",B96)</f>
      </c>
      <c r="P96" s="94"/>
    </row>
    <row r="97" spans="1:16" ht="27.75" customHeight="1">
      <c r="A97" s="187"/>
      <c r="B97" s="247"/>
      <c r="C97" s="102" t="s">
        <v>40</v>
      </c>
      <c r="D97" s="18">
        <f>SUM(D94:D96)</f>
        <v>0</v>
      </c>
      <c r="E97" s="18">
        <f>SUM(E94:E96)</f>
        <v>0</v>
      </c>
      <c r="F97" s="55"/>
      <c r="G97" s="94"/>
      <c r="H97" s="90"/>
      <c r="I97" s="91"/>
      <c r="J97" s="90"/>
      <c r="K97" s="92"/>
      <c r="L97" s="92"/>
      <c r="M97" s="92"/>
      <c r="N97" s="90"/>
      <c r="O97" s="92"/>
      <c r="P97" s="94"/>
    </row>
    <row r="98" spans="1:16" ht="15.75" thickBot="1">
      <c r="A98" s="15"/>
      <c r="B98" s="25"/>
      <c r="C98" s="32"/>
      <c r="D98" s="56"/>
      <c r="E98" s="56"/>
      <c r="F98" s="56"/>
      <c r="G98" s="94"/>
      <c r="H98" s="90"/>
      <c r="I98" s="91"/>
      <c r="J98" s="90"/>
      <c r="K98" s="92"/>
      <c r="L98" s="92"/>
      <c r="M98" s="92"/>
      <c r="N98" s="90"/>
      <c r="O98" s="92"/>
      <c r="P98" s="94"/>
    </row>
    <row r="99" spans="1:16" ht="32.25" customHeight="1" thickBot="1">
      <c r="A99" s="187" t="s">
        <v>280</v>
      </c>
      <c r="B99" s="29" t="s">
        <v>54</v>
      </c>
      <c r="C99" s="100">
        <v>10</v>
      </c>
      <c r="D99" s="9"/>
      <c r="E99" s="9"/>
      <c r="F99" s="55"/>
      <c r="G99" s="94"/>
      <c r="H99" s="90">
        <f>IF(E99="",C99,"")</f>
        <v>10</v>
      </c>
      <c r="I99" s="91">
        <f>IF(E99&lt;C99,O99,"")</f>
      </c>
      <c r="J99" s="90">
        <f>IF(E99&lt;C99,N99,"")</f>
      </c>
      <c r="K99" s="92"/>
      <c r="L99" s="92"/>
      <c r="M99" s="92"/>
      <c r="N99" s="90">
        <f>IF(E99="","",E99)</f>
      </c>
      <c r="O99" s="92">
        <f>IF(E99="","",B99)</f>
      </c>
      <c r="P99" s="94"/>
    </row>
    <row r="100" spans="1:16" ht="28.5">
      <c r="A100" s="187"/>
      <c r="B100" s="30" t="s">
        <v>55</v>
      </c>
      <c r="C100" s="100">
        <v>5</v>
      </c>
      <c r="D100" s="9"/>
      <c r="E100" s="9"/>
      <c r="F100" s="55"/>
      <c r="G100" s="94"/>
      <c r="H100" s="90">
        <f>IF(E100="",C100,"")</f>
        <v>5</v>
      </c>
      <c r="I100" s="91">
        <f>IF(E100&lt;C100,O100,"")</f>
      </c>
      <c r="J100" s="90">
        <f>IF(E100&lt;C100,N100,"")</f>
      </c>
      <c r="K100" s="92"/>
      <c r="L100" s="92"/>
      <c r="M100" s="92"/>
      <c r="N100" s="90">
        <f>IF(E100="","",E100)</f>
      </c>
      <c r="O100" s="92">
        <f>IF(E100="","",B100)</f>
      </c>
      <c r="P100" s="94"/>
    </row>
    <row r="101" spans="1:16" ht="18" customHeight="1">
      <c r="A101" s="187"/>
      <c r="B101" s="244" t="s">
        <v>56</v>
      </c>
      <c r="C101" s="100">
        <v>5</v>
      </c>
      <c r="D101" s="9"/>
      <c r="E101" s="9"/>
      <c r="F101" s="55"/>
      <c r="G101" s="94"/>
      <c r="H101" s="90">
        <f>IF(E101="",C101,"")</f>
        <v>5</v>
      </c>
      <c r="I101" s="91">
        <f>IF(E101&lt;C101,O101,"")</f>
      </c>
      <c r="J101" s="90">
        <f>IF(E101&lt;C101,N101,"")</f>
      </c>
      <c r="K101" s="92"/>
      <c r="L101" s="92"/>
      <c r="M101" s="92"/>
      <c r="N101" s="90">
        <f>IF(E101="","",E101)</f>
      </c>
      <c r="O101" s="92">
        <f>IF(E101="","",B101)</f>
      </c>
      <c r="P101" s="94"/>
    </row>
    <row r="102" spans="1:16" ht="15.75" customHeight="1">
      <c r="A102" s="187"/>
      <c r="B102" s="245"/>
      <c r="C102" s="102" t="s">
        <v>40</v>
      </c>
      <c r="D102" s="18">
        <f>SUM(D99:D101)</f>
        <v>0</v>
      </c>
      <c r="E102" s="18">
        <f>SUM(E99:E101)</f>
        <v>0</v>
      </c>
      <c r="F102" s="55"/>
      <c r="G102" s="94"/>
      <c r="H102" s="90"/>
      <c r="I102" s="91"/>
      <c r="J102" s="90"/>
      <c r="K102" s="92"/>
      <c r="L102" s="92"/>
      <c r="M102" s="92"/>
      <c r="N102" s="90"/>
      <c r="O102" s="92"/>
      <c r="P102" s="94"/>
    </row>
    <row r="103" spans="1:16" ht="18.75" customHeight="1" thickBot="1">
      <c r="A103" s="15"/>
      <c r="B103" s="31"/>
      <c r="C103" s="15"/>
      <c r="D103" s="62"/>
      <c r="E103" s="62"/>
      <c r="F103" s="62"/>
      <c r="H103" s="90"/>
      <c r="I103" s="91"/>
      <c r="J103" s="90"/>
      <c r="K103" s="92"/>
      <c r="L103" s="92"/>
      <c r="M103" s="92"/>
      <c r="N103" s="90"/>
      <c r="O103" s="92"/>
      <c r="P103" s="94"/>
    </row>
    <row r="104" spans="1:16" ht="35.25" customHeight="1">
      <c r="A104" s="184" t="s">
        <v>279</v>
      </c>
      <c r="B104" s="33" t="s">
        <v>57</v>
      </c>
      <c r="C104" s="100">
        <v>10</v>
      </c>
      <c r="D104" s="9"/>
      <c r="E104" s="9"/>
      <c r="F104" s="55"/>
      <c r="G104" s="94"/>
      <c r="H104" s="90">
        <f>IF(E104="",C104,"")</f>
        <v>10</v>
      </c>
      <c r="I104" s="91">
        <f>IF(E104&lt;C104,O104,"")</f>
      </c>
      <c r="J104" s="90">
        <f>IF(E104&lt;C104,N104,"")</f>
      </c>
      <c r="K104" s="92"/>
      <c r="L104" s="92"/>
      <c r="M104" s="92"/>
      <c r="N104" s="90">
        <f>IF(E104="","",E104)</f>
      </c>
      <c r="O104" s="92">
        <f>IF(E104="","",B104)</f>
      </c>
      <c r="P104" s="94"/>
    </row>
    <row r="105" spans="1:16" ht="28.5">
      <c r="A105" s="185"/>
      <c r="B105" s="51" t="s">
        <v>58</v>
      </c>
      <c r="C105" s="100">
        <v>5</v>
      </c>
      <c r="D105" s="9"/>
      <c r="E105" s="9"/>
      <c r="F105" s="55"/>
      <c r="G105" s="94"/>
      <c r="H105" s="90">
        <f>IF(E105="",C105,"")</f>
        <v>5</v>
      </c>
      <c r="I105" s="91">
        <f>IF(E105&lt;C105,O105,"")</f>
      </c>
      <c r="J105" s="90">
        <f>IF(E105&lt;C105,N105,"")</f>
      </c>
      <c r="K105" s="92"/>
      <c r="L105" s="92"/>
      <c r="M105" s="92"/>
      <c r="N105" s="90">
        <f>IF(E105="","",E105)</f>
      </c>
      <c r="O105" s="92">
        <f>IF(E105="","",B105)</f>
      </c>
      <c r="P105" s="94"/>
    </row>
    <row r="106" spans="1:16" ht="19.5" customHeight="1">
      <c r="A106" s="185"/>
      <c r="B106" s="51" t="s">
        <v>59</v>
      </c>
      <c r="C106" s="100">
        <v>5</v>
      </c>
      <c r="D106" s="9"/>
      <c r="E106" s="9"/>
      <c r="F106" s="55"/>
      <c r="G106" s="94"/>
      <c r="H106" s="90">
        <f>IF(E106="",C106,"")</f>
        <v>5</v>
      </c>
      <c r="I106" s="91">
        <f>IF(E106&lt;C106,O106,"")</f>
      </c>
      <c r="J106" s="90">
        <f>IF(E106&lt;C106,N106,"")</f>
      </c>
      <c r="K106" s="92"/>
      <c r="L106" s="92"/>
      <c r="M106" s="92"/>
      <c r="N106" s="90">
        <f>IF(E106="","",E106)</f>
      </c>
      <c r="O106" s="92">
        <f>IF(E106="","",B106)</f>
      </c>
      <c r="P106" s="94"/>
    </row>
    <row r="107" spans="1:16" ht="15">
      <c r="A107" s="185"/>
      <c r="B107" s="244" t="s">
        <v>60</v>
      </c>
      <c r="C107" s="100">
        <v>5</v>
      </c>
      <c r="D107" s="9"/>
      <c r="E107" s="9"/>
      <c r="F107" s="55"/>
      <c r="G107" s="94"/>
      <c r="H107" s="90">
        <f>IF(E107="",C107,"")</f>
        <v>5</v>
      </c>
      <c r="I107" s="91">
        <f>IF(E107&lt;C107,O107,"")</f>
      </c>
      <c r="J107" s="90">
        <f>IF(E107&lt;C107,N107,"")</f>
      </c>
      <c r="K107" s="92"/>
      <c r="L107" s="92"/>
      <c r="M107" s="92"/>
      <c r="N107" s="90">
        <f>IF(E107="","",E107)</f>
      </c>
      <c r="O107" s="92">
        <f>IF(E107="","",B107)</f>
      </c>
      <c r="P107" s="94"/>
    </row>
    <row r="108" spans="1:16" ht="15">
      <c r="A108" s="186"/>
      <c r="B108" s="245"/>
      <c r="C108" s="102" t="s">
        <v>40</v>
      </c>
      <c r="D108" s="18">
        <f>SUM(D104:D107)</f>
        <v>0</v>
      </c>
      <c r="E108" s="18">
        <f>SUM(E104:E107)</f>
        <v>0</v>
      </c>
      <c r="F108" s="55"/>
      <c r="G108" s="94"/>
      <c r="H108" s="90"/>
      <c r="I108" s="91"/>
      <c r="J108" s="90"/>
      <c r="K108" s="92"/>
      <c r="L108" s="92"/>
      <c r="M108" s="92"/>
      <c r="N108" s="90"/>
      <c r="O108" s="92"/>
      <c r="P108" s="94"/>
    </row>
    <row r="109" spans="1:16" ht="15">
      <c r="A109" s="15"/>
      <c r="B109" s="15"/>
      <c r="C109" s="15"/>
      <c r="D109" s="62"/>
      <c r="E109" s="62"/>
      <c r="F109" s="62"/>
      <c r="H109" s="90"/>
      <c r="I109" s="91"/>
      <c r="J109" s="90"/>
      <c r="K109" s="92"/>
      <c r="L109" s="92"/>
      <c r="M109" s="92"/>
      <c r="N109" s="90"/>
      <c r="O109" s="92"/>
      <c r="P109" s="94"/>
    </row>
    <row r="110" spans="1:16" ht="15">
      <c r="A110" s="15"/>
      <c r="B110" s="15"/>
      <c r="C110" s="15"/>
      <c r="D110" s="62"/>
      <c r="E110" s="62"/>
      <c r="F110" s="62"/>
      <c r="H110" s="90"/>
      <c r="I110" s="91"/>
      <c r="J110" s="90"/>
      <c r="K110" s="92"/>
      <c r="L110" s="92"/>
      <c r="M110" s="92"/>
      <c r="N110" s="90"/>
      <c r="O110" s="92"/>
      <c r="P110" s="94"/>
    </row>
    <row r="111" spans="1:16" ht="15">
      <c r="A111" s="15"/>
      <c r="B111" s="15"/>
      <c r="C111" s="15"/>
      <c r="D111" s="62"/>
      <c r="E111" s="62"/>
      <c r="F111" s="62"/>
      <c r="H111" s="90"/>
      <c r="I111" s="91"/>
      <c r="J111" s="90"/>
      <c r="K111" s="92"/>
      <c r="L111" s="92"/>
      <c r="M111" s="92"/>
      <c r="N111" s="90"/>
      <c r="O111" s="92"/>
      <c r="P111" s="94"/>
    </row>
    <row r="112" spans="1:16" ht="25.5" customHeight="1">
      <c r="A112" s="182" t="s">
        <v>41</v>
      </c>
      <c r="B112" s="182"/>
      <c r="C112" s="183" t="s">
        <v>23</v>
      </c>
      <c r="D112" s="183"/>
      <c r="E112" s="183"/>
      <c r="F112" s="183"/>
      <c r="G112" s="79"/>
      <c r="H112" s="90"/>
      <c r="I112" s="91"/>
      <c r="J112" s="90"/>
      <c r="K112" s="92"/>
      <c r="L112" s="92"/>
      <c r="M112" s="92"/>
      <c r="N112" s="90"/>
      <c r="O112" s="93"/>
      <c r="P112" s="94"/>
    </row>
    <row r="113" spans="1:16" ht="21" customHeight="1">
      <c r="A113" s="205" t="s">
        <v>20</v>
      </c>
      <c r="B113" s="206"/>
      <c r="C113" s="207" t="s">
        <v>13</v>
      </c>
      <c r="D113" s="206"/>
      <c r="E113" s="206"/>
      <c r="F113" s="207" t="s">
        <v>151</v>
      </c>
      <c r="G113" s="65"/>
      <c r="H113" s="90"/>
      <c r="I113" s="91"/>
      <c r="J113" s="90"/>
      <c r="K113" s="92"/>
      <c r="L113" s="92"/>
      <c r="M113" s="92"/>
      <c r="N113" s="90"/>
      <c r="O113" s="95"/>
      <c r="P113" s="94"/>
    </row>
    <row r="114" spans="1:16" ht="15">
      <c r="A114" s="206"/>
      <c r="B114" s="206"/>
      <c r="C114" s="206"/>
      <c r="D114" s="206"/>
      <c r="E114" s="206"/>
      <c r="F114" s="206"/>
      <c r="G114" s="72"/>
      <c r="H114" s="90"/>
      <c r="I114" s="91"/>
      <c r="J114" s="90"/>
      <c r="K114" s="92"/>
      <c r="L114" s="92"/>
      <c r="M114" s="92"/>
      <c r="N114" s="90"/>
      <c r="O114" s="88"/>
      <c r="P114" s="94"/>
    </row>
    <row r="115" spans="1:16" ht="47.25" customHeight="1">
      <c r="A115" s="206"/>
      <c r="B115" s="206"/>
      <c r="C115" s="206"/>
      <c r="D115" s="206"/>
      <c r="E115" s="206"/>
      <c r="F115" s="206"/>
      <c r="G115" s="72"/>
      <c r="H115" s="90"/>
      <c r="I115" s="91"/>
      <c r="J115" s="90"/>
      <c r="K115" s="92"/>
      <c r="L115" s="92"/>
      <c r="M115" s="92"/>
      <c r="N115" s="90"/>
      <c r="O115" s="88"/>
      <c r="P115" s="94"/>
    </row>
    <row r="116" spans="1:16" ht="21.75" customHeight="1">
      <c r="A116" s="199" t="s">
        <v>0</v>
      </c>
      <c r="B116" s="207" t="s">
        <v>1</v>
      </c>
      <c r="C116" s="241" t="s">
        <v>2</v>
      </c>
      <c r="D116" s="242"/>
      <c r="E116" s="242"/>
      <c r="F116" s="243"/>
      <c r="G116" s="96"/>
      <c r="H116" s="90"/>
      <c r="I116" s="91"/>
      <c r="J116" s="90"/>
      <c r="K116" s="92"/>
      <c r="L116" s="92"/>
      <c r="M116" s="92"/>
      <c r="N116" s="90"/>
      <c r="O116" s="99"/>
      <c r="P116" s="94"/>
    </row>
    <row r="117" spans="1:16" ht="27" customHeight="1" thickBot="1">
      <c r="A117" s="199"/>
      <c r="B117" s="207"/>
      <c r="C117" s="22" t="s">
        <v>3</v>
      </c>
      <c r="D117" s="54" t="s">
        <v>4</v>
      </c>
      <c r="E117" s="54" t="s">
        <v>5</v>
      </c>
      <c r="F117" s="53" t="s">
        <v>6</v>
      </c>
      <c r="G117" s="96"/>
      <c r="H117" s="90"/>
      <c r="I117" s="91"/>
      <c r="J117" s="90"/>
      <c r="K117" s="92"/>
      <c r="L117" s="92"/>
      <c r="M117" s="92"/>
      <c r="N117" s="90"/>
      <c r="O117" s="99"/>
      <c r="P117" s="94"/>
    </row>
    <row r="118" spans="1:16" ht="30.75" customHeight="1" thickBot="1">
      <c r="A118" s="187" t="s">
        <v>278</v>
      </c>
      <c r="B118" s="23" t="s">
        <v>61</v>
      </c>
      <c r="C118" s="100">
        <v>10</v>
      </c>
      <c r="D118" s="9"/>
      <c r="E118" s="9"/>
      <c r="F118" s="55"/>
      <c r="G118" s="94"/>
      <c r="H118" s="90">
        <f>IF(E118="",C118,"")</f>
        <v>10</v>
      </c>
      <c r="I118" s="91">
        <f>IF(E118&lt;C118,O118,"")</f>
      </c>
      <c r="J118" s="90">
        <f>IF(E118&lt;C118,N118,"")</f>
      </c>
      <c r="K118" s="92"/>
      <c r="L118" s="92"/>
      <c r="M118" s="92"/>
      <c r="N118" s="90">
        <f>IF(E118="","",E118)</f>
      </c>
      <c r="O118" s="92">
        <f>IF(E118="","",B118)</f>
      </c>
      <c r="P118" s="94"/>
    </row>
    <row r="119" spans="1:16" ht="15">
      <c r="A119" s="187"/>
      <c r="B119" s="246" t="s">
        <v>62</v>
      </c>
      <c r="C119" s="100">
        <v>5</v>
      </c>
      <c r="D119" s="9"/>
      <c r="E119" s="9"/>
      <c r="F119" s="55"/>
      <c r="G119" s="94"/>
      <c r="H119" s="90">
        <f>IF(E119="",C119,"")</f>
        <v>5</v>
      </c>
      <c r="I119" s="91">
        <f>IF(E119&lt;C119,O119,"")</f>
      </c>
      <c r="J119" s="90">
        <f>IF(E119&lt;C119,N119,"")</f>
      </c>
      <c r="K119" s="92"/>
      <c r="L119" s="92"/>
      <c r="M119" s="92"/>
      <c r="N119" s="90">
        <f>IF(E119="","",E119)</f>
      </c>
      <c r="O119" s="92">
        <f>IF(E119="","",B119)</f>
      </c>
      <c r="P119" s="94"/>
    </row>
    <row r="120" spans="1:16" ht="27.75" customHeight="1">
      <c r="A120" s="187"/>
      <c r="B120" s="247"/>
      <c r="C120" s="102" t="s">
        <v>40</v>
      </c>
      <c r="D120" s="18">
        <f>SUM(D118:D119)</f>
        <v>0</v>
      </c>
      <c r="E120" s="18">
        <f>SUM(E118:E119)</f>
        <v>0</v>
      </c>
      <c r="F120" s="55"/>
      <c r="G120" s="94"/>
      <c r="H120" s="90"/>
      <c r="I120" s="91"/>
      <c r="J120" s="90"/>
      <c r="K120" s="92"/>
      <c r="L120" s="92"/>
      <c r="M120" s="92"/>
      <c r="N120" s="90"/>
      <c r="O120" s="92"/>
      <c r="P120" s="94"/>
    </row>
    <row r="121" spans="1:16" ht="20.25" customHeight="1" thickBot="1">
      <c r="A121" s="15"/>
      <c r="B121" s="25"/>
      <c r="C121" s="32"/>
      <c r="D121" s="56"/>
      <c r="E121" s="56"/>
      <c r="F121" s="56"/>
      <c r="G121" s="94"/>
      <c r="H121" s="90"/>
      <c r="I121" s="91"/>
      <c r="J121" s="90"/>
      <c r="K121" s="92"/>
      <c r="L121" s="92"/>
      <c r="M121" s="92"/>
      <c r="N121" s="90"/>
      <c r="O121" s="92"/>
      <c r="P121" s="94"/>
    </row>
    <row r="122" spans="1:16" ht="32.25" customHeight="1" thickBot="1">
      <c r="A122" s="187" t="s">
        <v>277</v>
      </c>
      <c r="B122" s="29" t="s">
        <v>63</v>
      </c>
      <c r="C122" s="100">
        <v>5</v>
      </c>
      <c r="D122" s="9"/>
      <c r="E122" s="9"/>
      <c r="F122" s="55"/>
      <c r="G122" s="94"/>
      <c r="H122" s="90">
        <f>IF(E122="",C122,"")</f>
        <v>5</v>
      </c>
      <c r="I122" s="91">
        <f>IF(E122&lt;C122,O122,"")</f>
      </c>
      <c r="J122" s="90">
        <f>IF(E122&lt;C122,N122,"")</f>
      </c>
      <c r="K122" s="92"/>
      <c r="L122" s="92"/>
      <c r="M122" s="92"/>
      <c r="N122" s="90">
        <f>IF(E122="","",E122)</f>
      </c>
      <c r="O122" s="92">
        <f>IF(E122="","",B122)</f>
      </c>
      <c r="P122" s="94"/>
    </row>
    <row r="123" spans="1:16" ht="23.25" customHeight="1">
      <c r="A123" s="187"/>
      <c r="B123" s="30" t="s">
        <v>64</v>
      </c>
      <c r="C123" s="100">
        <v>5</v>
      </c>
      <c r="D123" s="9"/>
      <c r="E123" s="9"/>
      <c r="F123" s="55"/>
      <c r="G123" s="94"/>
      <c r="H123" s="90">
        <f>IF(E123="",C123,"")</f>
        <v>5</v>
      </c>
      <c r="I123" s="91">
        <f>IF(E123&lt;C123,O123,"")</f>
      </c>
      <c r="J123" s="90">
        <f>IF(E123&lt;C123,N123,"")</f>
      </c>
      <c r="K123" s="92"/>
      <c r="L123" s="92"/>
      <c r="M123" s="92"/>
      <c r="N123" s="90">
        <f>IF(E123="","",E123)</f>
      </c>
      <c r="O123" s="92">
        <f>IF(E123="","",B123)</f>
      </c>
      <c r="P123" s="94"/>
    </row>
    <row r="124" spans="1:16" ht="28.5">
      <c r="A124" s="187"/>
      <c r="B124" s="51" t="s">
        <v>65</v>
      </c>
      <c r="C124" s="100">
        <v>3</v>
      </c>
      <c r="D124" s="9"/>
      <c r="E124" s="9"/>
      <c r="F124" s="55"/>
      <c r="G124" s="94"/>
      <c r="H124" s="90">
        <f>IF(E124="",C124,"")</f>
        <v>3</v>
      </c>
      <c r="I124" s="91">
        <f>IF(E124&lt;C124,O124,"")</f>
      </c>
      <c r="J124" s="90">
        <f>IF(E124&lt;C124,N124,"")</f>
      </c>
      <c r="K124" s="92"/>
      <c r="L124" s="92"/>
      <c r="M124" s="92"/>
      <c r="N124" s="90">
        <f>IF(E124="","",E124)</f>
      </c>
      <c r="O124" s="92">
        <f>IF(E124="","",B124)</f>
      </c>
      <c r="P124" s="94"/>
    </row>
    <row r="125" spans="1:16" ht="18" customHeight="1">
      <c r="A125" s="187"/>
      <c r="B125" s="254" t="s">
        <v>66</v>
      </c>
      <c r="C125" s="100">
        <v>3</v>
      </c>
      <c r="D125" s="9"/>
      <c r="E125" s="9"/>
      <c r="F125" s="55"/>
      <c r="G125" s="94"/>
      <c r="H125" s="90">
        <f>IF(E125="",C125,"")</f>
        <v>3</v>
      </c>
      <c r="I125" s="91">
        <f>IF(E125&lt;C125,O125,"")</f>
      </c>
      <c r="J125" s="90">
        <f>IF(E125&lt;C125,N125,"")</f>
      </c>
      <c r="K125" s="92"/>
      <c r="L125" s="92"/>
      <c r="M125" s="92"/>
      <c r="N125" s="90">
        <f>IF(E125="","",E125)</f>
      </c>
      <c r="O125" s="92">
        <f>IF(E125="","",B125)</f>
      </c>
      <c r="P125" s="94"/>
    </row>
    <row r="126" spans="1:16" ht="15.75" customHeight="1">
      <c r="A126" s="187"/>
      <c r="B126" s="255"/>
      <c r="C126" s="102" t="s">
        <v>40</v>
      </c>
      <c r="D126" s="18">
        <f>SUM(D122:D125)</f>
        <v>0</v>
      </c>
      <c r="E126" s="18">
        <f>SUM(E122:E125)</f>
        <v>0</v>
      </c>
      <c r="F126" s="55"/>
      <c r="G126" s="94"/>
      <c r="H126" s="90"/>
      <c r="I126" s="91"/>
      <c r="J126" s="90"/>
      <c r="K126" s="92"/>
      <c r="L126" s="92"/>
      <c r="M126" s="92"/>
      <c r="N126" s="90"/>
      <c r="O126" s="92"/>
      <c r="P126" s="94"/>
    </row>
    <row r="127" spans="1:16" ht="22.5" customHeight="1" thickBot="1">
      <c r="A127" s="15"/>
      <c r="B127" s="31"/>
      <c r="C127" s="15"/>
      <c r="D127" s="62"/>
      <c r="E127" s="62"/>
      <c r="F127" s="62"/>
      <c r="H127" s="90"/>
      <c r="I127" s="91"/>
      <c r="J127" s="90"/>
      <c r="K127" s="92"/>
      <c r="L127" s="92"/>
      <c r="M127" s="92"/>
      <c r="N127" s="90"/>
      <c r="O127" s="92"/>
      <c r="P127" s="94"/>
    </row>
    <row r="128" spans="1:16" ht="20.25" customHeight="1">
      <c r="A128" s="187" t="s">
        <v>276</v>
      </c>
      <c r="B128" s="33" t="s">
        <v>67</v>
      </c>
      <c r="C128" s="100">
        <v>3</v>
      </c>
      <c r="D128" s="9"/>
      <c r="E128" s="9"/>
      <c r="F128" s="55"/>
      <c r="G128" s="94"/>
      <c r="H128" s="90">
        <f>IF(E128="",C128,"")</f>
        <v>3</v>
      </c>
      <c r="I128" s="91">
        <f>IF(E128&lt;C128,O128,"")</f>
      </c>
      <c r="J128" s="90">
        <f>IF(E128&lt;C128,N128,"")</f>
      </c>
      <c r="K128" s="92"/>
      <c r="L128" s="92"/>
      <c r="M128" s="92"/>
      <c r="N128" s="90">
        <f>IF(E128="","",E128)</f>
      </c>
      <c r="O128" s="92">
        <f>IF(E128="","",B128)</f>
      </c>
      <c r="P128" s="94"/>
    </row>
    <row r="129" spans="1:16" ht="18.75" customHeight="1">
      <c r="A129" s="187"/>
      <c r="B129" s="244" t="s">
        <v>68</v>
      </c>
      <c r="C129" s="100">
        <v>3</v>
      </c>
      <c r="D129" s="9"/>
      <c r="E129" s="9"/>
      <c r="F129" s="55"/>
      <c r="G129" s="94"/>
      <c r="H129" s="90">
        <f>IF(E129="",C129,"")</f>
        <v>3</v>
      </c>
      <c r="I129" s="91">
        <f>IF(E129&lt;C129,O129,"")</f>
      </c>
      <c r="J129" s="90">
        <f>IF(E129&lt;C129,N129,"")</f>
      </c>
      <c r="K129" s="92"/>
      <c r="L129" s="92"/>
      <c r="M129" s="92"/>
      <c r="N129" s="90">
        <f>IF(E129="","",E129)</f>
      </c>
      <c r="O129" s="92">
        <f>IF(E129="","",B129)</f>
      </c>
      <c r="P129" s="94"/>
    </row>
    <row r="130" spans="1:16" ht="21" customHeight="1">
      <c r="A130" s="187"/>
      <c r="B130" s="245"/>
      <c r="C130" s="102" t="s">
        <v>40</v>
      </c>
      <c r="D130" s="18">
        <f>SUM(D128:D129)</f>
        <v>0</v>
      </c>
      <c r="E130" s="18">
        <f>SUM(E128:E129)</f>
        <v>0</v>
      </c>
      <c r="F130" s="55"/>
      <c r="G130" s="94"/>
      <c r="H130" s="90"/>
      <c r="I130" s="91"/>
      <c r="J130" s="90"/>
      <c r="K130" s="92"/>
      <c r="L130" s="92"/>
      <c r="M130" s="92"/>
      <c r="N130" s="90"/>
      <c r="O130" s="92"/>
      <c r="P130" s="94"/>
    </row>
    <row r="131" spans="1:16" ht="15">
      <c r="A131" s="15"/>
      <c r="B131" s="15"/>
      <c r="C131" s="15"/>
      <c r="D131" s="62"/>
      <c r="E131" s="62"/>
      <c r="F131" s="62"/>
      <c r="H131" s="90"/>
      <c r="I131" s="91"/>
      <c r="J131" s="90"/>
      <c r="K131" s="92"/>
      <c r="L131" s="92"/>
      <c r="M131" s="92"/>
      <c r="N131" s="90"/>
      <c r="O131" s="92"/>
      <c r="P131" s="94"/>
    </row>
    <row r="132" spans="1:16" ht="15">
      <c r="A132" s="15"/>
      <c r="B132" s="15"/>
      <c r="C132" s="15"/>
      <c r="D132" s="62"/>
      <c r="E132" s="62"/>
      <c r="F132" s="62"/>
      <c r="H132" s="90"/>
      <c r="I132" s="91"/>
      <c r="J132" s="90"/>
      <c r="K132" s="92"/>
      <c r="L132" s="92"/>
      <c r="M132" s="92"/>
      <c r="N132" s="90"/>
      <c r="O132" s="92"/>
      <c r="P132" s="94"/>
    </row>
    <row r="133" spans="1:16" ht="15">
      <c r="A133" s="15"/>
      <c r="B133" s="15"/>
      <c r="C133" s="15"/>
      <c r="D133" s="62"/>
      <c r="E133" s="62"/>
      <c r="F133" s="62"/>
      <c r="H133" s="90"/>
      <c r="I133" s="91"/>
      <c r="J133" s="90"/>
      <c r="K133" s="92"/>
      <c r="L133" s="92"/>
      <c r="M133" s="92"/>
      <c r="N133" s="90"/>
      <c r="O133" s="92"/>
      <c r="P133" s="94"/>
    </row>
    <row r="134" spans="1:16" s="105" customFormat="1" ht="25.5" customHeight="1">
      <c r="A134" s="183" t="s">
        <v>41</v>
      </c>
      <c r="B134" s="183"/>
      <c r="C134" s="183" t="s">
        <v>23</v>
      </c>
      <c r="D134" s="183"/>
      <c r="E134" s="183"/>
      <c r="F134" s="183"/>
      <c r="G134" s="79"/>
      <c r="H134" s="107"/>
      <c r="I134" s="108"/>
      <c r="J134" s="107"/>
      <c r="K134" s="109"/>
      <c r="L134" s="109"/>
      <c r="M134" s="109"/>
      <c r="N134" s="107"/>
      <c r="O134" s="93"/>
      <c r="P134" s="75"/>
    </row>
    <row r="135" spans="1:16" ht="21" customHeight="1">
      <c r="A135" s="205" t="s">
        <v>20</v>
      </c>
      <c r="B135" s="206"/>
      <c r="C135" s="207" t="s">
        <v>13</v>
      </c>
      <c r="D135" s="206"/>
      <c r="E135" s="206"/>
      <c r="F135" s="207" t="s">
        <v>152</v>
      </c>
      <c r="G135" s="65"/>
      <c r="H135" s="90"/>
      <c r="I135" s="91"/>
      <c r="J135" s="90"/>
      <c r="K135" s="92"/>
      <c r="L135" s="92"/>
      <c r="M135" s="92"/>
      <c r="N135" s="90"/>
      <c r="O135" s="95"/>
      <c r="P135" s="94"/>
    </row>
    <row r="136" spans="1:16" ht="15">
      <c r="A136" s="206"/>
      <c r="B136" s="206"/>
      <c r="C136" s="206"/>
      <c r="D136" s="206"/>
      <c r="E136" s="206"/>
      <c r="F136" s="206"/>
      <c r="G136" s="72"/>
      <c r="H136" s="90"/>
      <c r="I136" s="91"/>
      <c r="J136" s="90"/>
      <c r="K136" s="92"/>
      <c r="L136" s="92"/>
      <c r="M136" s="92"/>
      <c r="N136" s="90"/>
      <c r="O136" s="88"/>
      <c r="P136" s="94"/>
    </row>
    <row r="137" spans="1:16" ht="51.75" customHeight="1">
      <c r="A137" s="206"/>
      <c r="B137" s="206"/>
      <c r="C137" s="206"/>
      <c r="D137" s="206"/>
      <c r="E137" s="206"/>
      <c r="F137" s="206"/>
      <c r="G137" s="72"/>
      <c r="H137" s="90"/>
      <c r="I137" s="91"/>
      <c r="J137" s="90"/>
      <c r="K137" s="92"/>
      <c r="L137" s="92"/>
      <c r="M137" s="92"/>
      <c r="N137" s="90"/>
      <c r="O137" s="88"/>
      <c r="P137" s="94"/>
    </row>
    <row r="138" spans="1:16" ht="21.75" customHeight="1">
      <c r="A138" s="199" t="s">
        <v>0</v>
      </c>
      <c r="B138" s="207" t="s">
        <v>1</v>
      </c>
      <c r="C138" s="241" t="s">
        <v>2</v>
      </c>
      <c r="D138" s="242"/>
      <c r="E138" s="242"/>
      <c r="F138" s="243"/>
      <c r="G138" s="96"/>
      <c r="H138" s="90"/>
      <c r="I138" s="91"/>
      <c r="J138" s="90"/>
      <c r="K138" s="92"/>
      <c r="L138" s="92"/>
      <c r="M138" s="92"/>
      <c r="N138" s="90"/>
      <c r="O138" s="99"/>
      <c r="P138" s="94"/>
    </row>
    <row r="139" spans="1:16" ht="30.75" thickBot="1">
      <c r="A139" s="199"/>
      <c r="B139" s="207"/>
      <c r="C139" s="22" t="s">
        <v>3</v>
      </c>
      <c r="D139" s="54" t="s">
        <v>4</v>
      </c>
      <c r="E139" s="54" t="s">
        <v>5</v>
      </c>
      <c r="F139" s="53" t="s">
        <v>6</v>
      </c>
      <c r="G139" s="96"/>
      <c r="H139" s="90"/>
      <c r="I139" s="91"/>
      <c r="J139" s="90"/>
      <c r="K139" s="92"/>
      <c r="L139" s="92"/>
      <c r="M139" s="92"/>
      <c r="N139" s="90"/>
      <c r="O139" s="99"/>
      <c r="P139" s="94"/>
    </row>
    <row r="140" spans="1:16" ht="21" customHeight="1" thickBot="1">
      <c r="A140" s="187" t="s">
        <v>283</v>
      </c>
      <c r="B140" s="23" t="s">
        <v>69</v>
      </c>
      <c r="C140" s="100">
        <v>5</v>
      </c>
      <c r="D140" s="9"/>
      <c r="E140" s="9"/>
      <c r="F140" s="55"/>
      <c r="G140" s="94"/>
      <c r="H140" s="90">
        <f>IF(E140="",C140,"")</f>
        <v>5</v>
      </c>
      <c r="I140" s="91">
        <f>IF(E140&lt;C140,O140,"")</f>
      </c>
      <c r="J140" s="90">
        <f>IF(E140&lt;C140,N140,"")</f>
      </c>
      <c r="K140" s="92"/>
      <c r="L140" s="92"/>
      <c r="M140" s="92"/>
      <c r="N140" s="90">
        <f>IF(E140="","",E140)</f>
      </c>
      <c r="O140" s="92">
        <f>IF(E140="","",B140)</f>
      </c>
      <c r="P140" s="94"/>
    </row>
    <row r="141" spans="1:16" ht="46.5" customHeight="1" thickBot="1">
      <c r="A141" s="187"/>
      <c r="B141" s="24" t="s">
        <v>70</v>
      </c>
      <c r="C141" s="100">
        <v>5</v>
      </c>
      <c r="D141" s="9"/>
      <c r="E141" s="9"/>
      <c r="F141" s="55"/>
      <c r="G141" s="94"/>
      <c r="H141" s="90">
        <f>IF(E141="",C141,"")</f>
        <v>5</v>
      </c>
      <c r="I141" s="91">
        <f>IF(E141&lt;C141,O141,"")</f>
      </c>
      <c r="J141" s="90">
        <f>IF(E141&lt;C141,N141,"")</f>
      </c>
      <c r="K141" s="92"/>
      <c r="L141" s="92"/>
      <c r="M141" s="92"/>
      <c r="N141" s="90">
        <f>IF(E141="","",E141)</f>
      </c>
      <c r="O141" s="92">
        <f>IF(E141="","",B141)</f>
      </c>
      <c r="P141" s="94"/>
    </row>
    <row r="142" spans="1:16" ht="29.25" thickBot="1">
      <c r="A142" s="187"/>
      <c r="B142" s="24" t="s">
        <v>71</v>
      </c>
      <c r="C142" s="100">
        <v>5</v>
      </c>
      <c r="D142" s="9"/>
      <c r="E142" s="9"/>
      <c r="F142" s="55"/>
      <c r="G142" s="94"/>
      <c r="H142" s="90">
        <f>IF(E142="",C142,"")</f>
        <v>5</v>
      </c>
      <c r="I142" s="91">
        <f>IF(E142&lt;C142,O142,"")</f>
      </c>
      <c r="J142" s="90">
        <f>IF(E142&lt;C142,N142,"")</f>
      </c>
      <c r="K142" s="92"/>
      <c r="L142" s="92"/>
      <c r="M142" s="92"/>
      <c r="N142" s="90">
        <f>IF(E142="","",E142)</f>
      </c>
      <c r="O142" s="92">
        <f>IF(E142="","",B142)</f>
      </c>
      <c r="P142" s="94"/>
    </row>
    <row r="143" spans="1:16" ht="22.5" customHeight="1">
      <c r="A143" s="187"/>
      <c r="B143" s="244" t="s">
        <v>72</v>
      </c>
      <c r="C143" s="100">
        <v>10</v>
      </c>
      <c r="D143" s="9"/>
      <c r="E143" s="9"/>
      <c r="F143" s="55"/>
      <c r="G143" s="94"/>
      <c r="H143" s="90">
        <f>IF(E143="",C143,"")</f>
        <v>10</v>
      </c>
      <c r="I143" s="91">
        <f>IF(E143&lt;C143,O143,"")</f>
      </c>
      <c r="J143" s="90">
        <f>IF(E143&lt;C143,N143,"")</f>
      </c>
      <c r="K143" s="92"/>
      <c r="L143" s="92"/>
      <c r="M143" s="92"/>
      <c r="N143" s="90">
        <f>IF(E143="","",E143)</f>
      </c>
      <c r="O143" s="92">
        <f>IF(E143="","",B143)</f>
      </c>
      <c r="P143" s="94"/>
    </row>
    <row r="144" spans="1:16" ht="38.25" customHeight="1">
      <c r="A144" s="187"/>
      <c r="B144" s="251"/>
      <c r="C144" s="102" t="s">
        <v>40</v>
      </c>
      <c r="D144" s="18">
        <f>SUM(D140:D143)</f>
        <v>0</v>
      </c>
      <c r="E144" s="18">
        <f>SUM(E140:E143)</f>
        <v>0</v>
      </c>
      <c r="F144" s="55"/>
      <c r="G144" s="94"/>
      <c r="H144" s="90"/>
      <c r="I144" s="91"/>
      <c r="J144" s="90"/>
      <c r="K144" s="92"/>
      <c r="L144" s="92"/>
      <c r="M144" s="92"/>
      <c r="N144" s="90"/>
      <c r="O144" s="92"/>
      <c r="P144" s="94"/>
    </row>
    <row r="145" spans="1:16" ht="23.25" customHeight="1" thickBot="1">
      <c r="A145" s="15"/>
      <c r="B145" s="15"/>
      <c r="C145" s="26"/>
      <c r="D145" s="19"/>
      <c r="E145" s="19"/>
      <c r="F145" s="19"/>
      <c r="G145" s="103"/>
      <c r="H145" s="90"/>
      <c r="I145" s="91"/>
      <c r="J145" s="90"/>
      <c r="K145" s="92"/>
      <c r="L145" s="92"/>
      <c r="M145" s="92"/>
      <c r="N145" s="90"/>
      <c r="O145" s="92"/>
      <c r="P145" s="94"/>
    </row>
    <row r="146" spans="1:16" ht="32.25" customHeight="1" thickBot="1">
      <c r="A146" s="187" t="s">
        <v>284</v>
      </c>
      <c r="B146" s="29" t="s">
        <v>73</v>
      </c>
      <c r="C146" s="100">
        <v>10</v>
      </c>
      <c r="D146" s="9"/>
      <c r="E146" s="9"/>
      <c r="F146" s="55"/>
      <c r="G146" s="94"/>
      <c r="H146" s="90">
        <f>IF(E146="",C146,"")</f>
        <v>10</v>
      </c>
      <c r="I146" s="91">
        <f>IF(E146&lt;C146,O146,"")</f>
      </c>
      <c r="J146" s="90">
        <f>IF(E146&lt;C146,N146,"")</f>
      </c>
      <c r="K146" s="92"/>
      <c r="L146" s="92"/>
      <c r="M146" s="92"/>
      <c r="N146" s="90">
        <f>IF(E146="","",E146)</f>
      </c>
      <c r="O146" s="92">
        <f>IF(E146="","",B146)</f>
      </c>
      <c r="P146" s="94"/>
    </row>
    <row r="147" spans="1:16" ht="28.5">
      <c r="A147" s="187"/>
      <c r="B147" s="30" t="s">
        <v>74</v>
      </c>
      <c r="C147" s="100">
        <v>10</v>
      </c>
      <c r="D147" s="9"/>
      <c r="E147" s="9"/>
      <c r="F147" s="55"/>
      <c r="G147" s="94"/>
      <c r="H147" s="90">
        <f>IF(E147="",C147,"")</f>
        <v>10</v>
      </c>
      <c r="I147" s="91">
        <f>IF(E147&lt;C147,O147,"")</f>
      </c>
      <c r="J147" s="90">
        <f>IF(E147&lt;C147,N147,"")</f>
      </c>
      <c r="K147" s="92"/>
      <c r="L147" s="92"/>
      <c r="M147" s="92"/>
      <c r="N147" s="90">
        <f>IF(E147="","",E147)</f>
      </c>
      <c r="O147" s="92">
        <f>IF(E147="","",B147)</f>
      </c>
      <c r="P147" s="94"/>
    </row>
    <row r="148" spans="1:16" ht="18" customHeight="1">
      <c r="A148" s="187"/>
      <c r="B148" s="244" t="s">
        <v>75</v>
      </c>
      <c r="C148" s="100">
        <v>5</v>
      </c>
      <c r="D148" s="9"/>
      <c r="E148" s="9"/>
      <c r="F148" s="55"/>
      <c r="G148" s="94"/>
      <c r="H148" s="90">
        <f>IF(E148="",C148,"")</f>
        <v>5</v>
      </c>
      <c r="I148" s="91">
        <f>IF(E148&lt;C148,O148,"")</f>
      </c>
      <c r="J148" s="90">
        <f>IF(E148&lt;C148,N148,"")</f>
      </c>
      <c r="K148" s="92"/>
      <c r="L148" s="92"/>
      <c r="M148" s="92"/>
      <c r="N148" s="90">
        <f>IF(E148="","",E148)</f>
      </c>
      <c r="O148" s="92">
        <f>IF(E148="","",B148)</f>
      </c>
      <c r="P148" s="94"/>
    </row>
    <row r="149" spans="1:16" ht="15.75" customHeight="1">
      <c r="A149" s="187"/>
      <c r="B149" s="245"/>
      <c r="C149" s="102" t="s">
        <v>40</v>
      </c>
      <c r="D149" s="18">
        <f>SUM(D146:D148)</f>
        <v>0</v>
      </c>
      <c r="E149" s="18">
        <f>SUM(E146:E148)</f>
        <v>0</v>
      </c>
      <c r="F149" s="55"/>
      <c r="G149" s="94"/>
      <c r="H149" s="90"/>
      <c r="I149" s="91"/>
      <c r="J149" s="90"/>
      <c r="K149" s="92"/>
      <c r="L149" s="92"/>
      <c r="M149" s="92"/>
      <c r="N149" s="90"/>
      <c r="O149" s="92"/>
      <c r="P149" s="94"/>
    </row>
    <row r="150" spans="1:16" ht="15">
      <c r="A150" s="15"/>
      <c r="B150" s="15"/>
      <c r="C150" s="15"/>
      <c r="D150" s="62"/>
      <c r="E150" s="62"/>
      <c r="F150" s="62"/>
      <c r="H150" s="90"/>
      <c r="I150" s="91"/>
      <c r="J150" s="90"/>
      <c r="K150" s="92"/>
      <c r="L150" s="92"/>
      <c r="M150" s="92"/>
      <c r="N150" s="90"/>
      <c r="O150" s="92"/>
      <c r="P150" s="94"/>
    </row>
    <row r="151" spans="1:16" ht="15">
      <c r="A151" s="15"/>
      <c r="B151" s="15"/>
      <c r="C151" s="15"/>
      <c r="D151" s="62"/>
      <c r="E151" s="62"/>
      <c r="F151" s="62"/>
      <c r="H151" s="90"/>
      <c r="I151" s="91"/>
      <c r="J151" s="90"/>
      <c r="K151" s="92"/>
      <c r="L151" s="92"/>
      <c r="M151" s="92"/>
      <c r="N151" s="90"/>
      <c r="O151" s="92"/>
      <c r="P151" s="94"/>
    </row>
    <row r="152" spans="1:16" ht="15">
      <c r="A152" s="15"/>
      <c r="B152" s="15"/>
      <c r="C152" s="15"/>
      <c r="D152" s="62"/>
      <c r="E152" s="62"/>
      <c r="F152" s="62"/>
      <c r="H152" s="90"/>
      <c r="I152" s="91"/>
      <c r="J152" s="90"/>
      <c r="K152" s="92"/>
      <c r="L152" s="92"/>
      <c r="M152" s="92"/>
      <c r="N152" s="90"/>
      <c r="O152" s="92"/>
      <c r="P152" s="94"/>
    </row>
    <row r="153" spans="1:16" ht="15">
      <c r="A153" s="15"/>
      <c r="B153" s="15"/>
      <c r="C153" s="15"/>
      <c r="D153" s="62"/>
      <c r="E153" s="62"/>
      <c r="F153" s="62"/>
      <c r="H153" s="90"/>
      <c r="I153" s="91"/>
      <c r="J153" s="90"/>
      <c r="K153" s="92"/>
      <c r="L153" s="92"/>
      <c r="M153" s="92"/>
      <c r="N153" s="90"/>
      <c r="O153" s="92"/>
      <c r="P153" s="94"/>
    </row>
    <row r="154" spans="1:16" ht="15">
      <c r="A154" s="15"/>
      <c r="B154" s="15"/>
      <c r="C154" s="15"/>
      <c r="D154" s="62"/>
      <c r="E154" s="62"/>
      <c r="F154" s="62"/>
      <c r="H154" s="90"/>
      <c r="I154" s="91"/>
      <c r="J154" s="90"/>
      <c r="K154" s="92"/>
      <c r="L154" s="92"/>
      <c r="M154" s="92"/>
      <c r="N154" s="90"/>
      <c r="O154" s="92"/>
      <c r="P154" s="94"/>
    </row>
    <row r="155" spans="1:16" ht="25.5" customHeight="1">
      <c r="A155" s="182" t="s">
        <v>42</v>
      </c>
      <c r="B155" s="182"/>
      <c r="C155" s="183" t="s">
        <v>23</v>
      </c>
      <c r="D155" s="183"/>
      <c r="E155" s="183"/>
      <c r="F155" s="183"/>
      <c r="G155" s="79"/>
      <c r="H155" s="90"/>
      <c r="I155" s="91"/>
      <c r="J155" s="90"/>
      <c r="K155" s="92"/>
      <c r="L155" s="92"/>
      <c r="M155" s="92"/>
      <c r="N155" s="90"/>
      <c r="O155" s="93"/>
      <c r="P155" s="94"/>
    </row>
    <row r="156" spans="1:16" ht="21" customHeight="1">
      <c r="A156" s="205" t="s">
        <v>20</v>
      </c>
      <c r="B156" s="206"/>
      <c r="C156" s="207" t="s">
        <v>13</v>
      </c>
      <c r="D156" s="206"/>
      <c r="E156" s="206"/>
      <c r="F156" s="207" t="s">
        <v>153</v>
      </c>
      <c r="G156" s="65"/>
      <c r="H156" s="90"/>
      <c r="I156" s="91"/>
      <c r="J156" s="90"/>
      <c r="K156" s="92"/>
      <c r="L156" s="92"/>
      <c r="M156" s="92"/>
      <c r="N156" s="90"/>
      <c r="O156" s="95"/>
      <c r="P156" s="94"/>
    </row>
    <row r="157" spans="1:16" ht="15">
      <c r="A157" s="206"/>
      <c r="B157" s="206"/>
      <c r="C157" s="206"/>
      <c r="D157" s="206"/>
      <c r="E157" s="206"/>
      <c r="F157" s="206"/>
      <c r="G157" s="72"/>
      <c r="H157" s="90"/>
      <c r="I157" s="91"/>
      <c r="J157" s="90"/>
      <c r="K157" s="92"/>
      <c r="L157" s="92"/>
      <c r="M157" s="92"/>
      <c r="N157" s="90"/>
      <c r="O157" s="88"/>
      <c r="P157" s="94"/>
    </row>
    <row r="158" spans="1:16" ht="50.25" customHeight="1">
      <c r="A158" s="206"/>
      <c r="B158" s="206"/>
      <c r="C158" s="206"/>
      <c r="D158" s="206"/>
      <c r="E158" s="206"/>
      <c r="F158" s="206"/>
      <c r="G158" s="72"/>
      <c r="H158" s="90"/>
      <c r="I158" s="91"/>
      <c r="J158" s="90"/>
      <c r="K158" s="92"/>
      <c r="L158" s="92"/>
      <c r="M158" s="92"/>
      <c r="N158" s="90"/>
      <c r="O158" s="88"/>
      <c r="P158" s="94"/>
    </row>
    <row r="159" spans="1:16" ht="21.75" customHeight="1">
      <c r="A159" s="199" t="s">
        <v>0</v>
      </c>
      <c r="B159" s="207" t="s">
        <v>1</v>
      </c>
      <c r="C159" s="241" t="s">
        <v>2</v>
      </c>
      <c r="D159" s="242"/>
      <c r="E159" s="242"/>
      <c r="F159" s="243"/>
      <c r="G159" s="96"/>
      <c r="H159" s="90"/>
      <c r="I159" s="91"/>
      <c r="J159" s="90"/>
      <c r="K159" s="92"/>
      <c r="L159" s="92"/>
      <c r="M159" s="92"/>
      <c r="N159" s="90"/>
      <c r="O159" s="99"/>
      <c r="P159" s="94"/>
    </row>
    <row r="160" spans="1:16" ht="29.25" customHeight="1" thickBot="1">
      <c r="A160" s="199"/>
      <c r="B160" s="207"/>
      <c r="C160" s="22" t="s">
        <v>3</v>
      </c>
      <c r="D160" s="54" t="s">
        <v>4</v>
      </c>
      <c r="E160" s="54" t="s">
        <v>5</v>
      </c>
      <c r="F160" s="53" t="s">
        <v>6</v>
      </c>
      <c r="G160" s="96"/>
      <c r="H160" s="90"/>
      <c r="I160" s="91"/>
      <c r="J160" s="90"/>
      <c r="K160" s="92"/>
      <c r="L160" s="92"/>
      <c r="M160" s="92"/>
      <c r="N160" s="90"/>
      <c r="O160" s="99"/>
      <c r="P160" s="94"/>
    </row>
    <row r="161" spans="1:16" ht="26.25" customHeight="1" thickBot="1">
      <c r="A161" s="187" t="s">
        <v>285</v>
      </c>
      <c r="B161" s="23" t="s">
        <v>76</v>
      </c>
      <c r="C161" s="100">
        <v>5</v>
      </c>
      <c r="D161" s="9"/>
      <c r="E161" s="9"/>
      <c r="F161" s="55"/>
      <c r="G161" s="94"/>
      <c r="H161" s="90">
        <f>IF(E161="",C161,"")</f>
        <v>5</v>
      </c>
      <c r="I161" s="91">
        <f>IF(E161&lt;C161,O161,"")</f>
      </c>
      <c r="J161" s="90">
        <f>IF(E161&lt;C161,N161,"")</f>
      </c>
      <c r="K161" s="92"/>
      <c r="L161" s="92"/>
      <c r="M161" s="92"/>
      <c r="N161" s="90">
        <f aca="true" t="shared" si="7" ref="N161:N166">IF(E161="","",E161)</f>
      </c>
      <c r="O161" s="92">
        <f>IF(E161="","",B161)</f>
      </c>
      <c r="P161" s="94"/>
    </row>
    <row r="162" spans="1:16" ht="25.5" customHeight="1" thickBot="1">
      <c r="A162" s="187"/>
      <c r="B162" s="24" t="s">
        <v>77</v>
      </c>
      <c r="C162" s="100">
        <v>3</v>
      </c>
      <c r="D162" s="9"/>
      <c r="E162" s="9"/>
      <c r="F162" s="55"/>
      <c r="G162" s="94"/>
      <c r="H162" s="90">
        <f>IF(E162="",C162,"")</f>
        <v>3</v>
      </c>
      <c r="I162" s="91">
        <f>IF(E162&lt;C162,O162,"")</f>
      </c>
      <c r="J162" s="90">
        <f>IF(E162&lt;C162,N162,"")</f>
      </c>
      <c r="K162" s="92"/>
      <c r="L162" s="92"/>
      <c r="M162" s="92"/>
      <c r="N162" s="90">
        <f t="shared" si="7"/>
      </c>
      <c r="O162" s="92">
        <f>IF(E162="","",B162)</f>
      </c>
      <c r="P162" s="94"/>
    </row>
    <row r="163" spans="1:16" ht="46.5" customHeight="1" thickBot="1">
      <c r="A163" s="187"/>
      <c r="B163" s="24" t="s">
        <v>78</v>
      </c>
      <c r="C163" s="100">
        <v>5</v>
      </c>
      <c r="D163" s="9"/>
      <c r="E163" s="9"/>
      <c r="F163" s="55"/>
      <c r="G163" s="94"/>
      <c r="H163" s="90">
        <f>IF(E163="",C163,"")</f>
        <v>5</v>
      </c>
      <c r="I163" s="91">
        <f>IF(E163&lt;C163,O163,"")</f>
      </c>
      <c r="J163" s="90">
        <f>IF(E163&lt;C163,N163,"")</f>
      </c>
      <c r="K163" s="92"/>
      <c r="L163" s="92"/>
      <c r="M163" s="92"/>
      <c r="N163" s="90">
        <f t="shared" si="7"/>
      </c>
      <c r="O163" s="92">
        <f>IF(E163="","",B163)</f>
      </c>
      <c r="P163" s="94"/>
    </row>
    <row r="164" spans="1:16" ht="46.5" customHeight="1" thickBot="1">
      <c r="A164" s="187"/>
      <c r="B164" s="24" t="s">
        <v>79</v>
      </c>
      <c r="C164" s="100">
        <v>3</v>
      </c>
      <c r="D164" s="9"/>
      <c r="E164" s="9"/>
      <c r="F164" s="55"/>
      <c r="G164" s="94"/>
      <c r="H164" s="90">
        <f>IF(E164="",C164,"")</f>
        <v>3</v>
      </c>
      <c r="I164" s="91">
        <f>IF(E164&lt;C164,O164,"")</f>
      </c>
      <c r="J164" s="90">
        <f>IF(E164&lt;C164,N164,"")</f>
      </c>
      <c r="K164" s="92"/>
      <c r="L164" s="92"/>
      <c r="M164" s="92"/>
      <c r="N164" s="90">
        <f t="shared" si="7"/>
      </c>
      <c r="O164" s="92">
        <f>IF(E164="","",B164)</f>
      </c>
      <c r="P164" s="94"/>
    </row>
    <row r="165" spans="1:16" ht="29.25" thickBot="1">
      <c r="A165" s="187"/>
      <c r="B165" s="24" t="s">
        <v>80</v>
      </c>
      <c r="C165" s="100">
        <v>10</v>
      </c>
      <c r="D165" s="9"/>
      <c r="E165" s="9"/>
      <c r="F165" s="55"/>
      <c r="G165" s="94"/>
      <c r="H165" s="90">
        <f>IF(E165="",C165,"")</f>
        <v>10</v>
      </c>
      <c r="I165" s="91">
        <f>IF(E165&lt;C165,O165,"")</f>
      </c>
      <c r="J165" s="90">
        <f>IF(E165&lt;C165,N165,"")</f>
      </c>
      <c r="K165" s="92"/>
      <c r="L165" s="92"/>
      <c r="M165" s="92"/>
      <c r="N165" s="90">
        <f t="shared" si="7"/>
      </c>
      <c r="O165" s="92">
        <f>IF(E165="","",B165)</f>
      </c>
      <c r="P165" s="94"/>
    </row>
    <row r="166" spans="1:16" ht="26.25" customHeight="1">
      <c r="A166" s="187"/>
      <c r="B166" s="244" t="s">
        <v>81</v>
      </c>
      <c r="C166" s="100">
        <v>5</v>
      </c>
      <c r="D166" s="9"/>
      <c r="E166" s="9"/>
      <c r="F166" s="55"/>
      <c r="G166" s="94"/>
      <c r="H166" s="90">
        <f>IF(E166="",C166,"")</f>
        <v>5</v>
      </c>
      <c r="I166" s="91">
        <f>IF(E166&lt;C166,O166,"")</f>
      </c>
      <c r="J166" s="90">
        <f>IF(E166&lt;C166,N166,"")</f>
      </c>
      <c r="K166" s="92"/>
      <c r="L166" s="92"/>
      <c r="M166" s="92"/>
      <c r="N166" s="90">
        <f t="shared" si="7"/>
      </c>
      <c r="O166" s="92">
        <f>IF(E166="","",B166)</f>
      </c>
      <c r="P166" s="94"/>
    </row>
    <row r="167" spans="1:16" ht="25.5" customHeight="1">
      <c r="A167" s="187"/>
      <c r="B167" s="251"/>
      <c r="C167" s="102" t="s">
        <v>40</v>
      </c>
      <c r="D167" s="18">
        <f>SUM(D161:D166)</f>
        <v>0</v>
      </c>
      <c r="E167" s="18">
        <f>SUM(E161:E166)</f>
        <v>0</v>
      </c>
      <c r="F167" s="55"/>
      <c r="G167" s="94"/>
      <c r="H167" s="90"/>
      <c r="I167" s="91"/>
      <c r="J167" s="90"/>
      <c r="K167" s="92"/>
      <c r="L167" s="92"/>
      <c r="M167" s="92"/>
      <c r="N167" s="90"/>
      <c r="O167" s="92"/>
      <c r="P167" s="94"/>
    </row>
    <row r="168" spans="1:16" ht="23.25" customHeight="1">
      <c r="A168" s="15"/>
      <c r="B168" s="15"/>
      <c r="C168" s="26"/>
      <c r="D168" s="19"/>
      <c r="E168" s="19"/>
      <c r="F168" s="19"/>
      <c r="G168" s="103"/>
      <c r="H168" s="90"/>
      <c r="I168" s="91"/>
      <c r="J168" s="90"/>
      <c r="K168" s="92"/>
      <c r="L168" s="92"/>
      <c r="M168" s="92"/>
      <c r="N168" s="90"/>
      <c r="O168" s="92"/>
      <c r="P168" s="94"/>
    </row>
    <row r="169" spans="1:16" ht="15">
      <c r="A169" s="15"/>
      <c r="B169" s="15"/>
      <c r="C169" s="15"/>
      <c r="D169" s="62"/>
      <c r="E169" s="62"/>
      <c r="F169" s="62"/>
      <c r="H169" s="90"/>
      <c r="I169" s="91"/>
      <c r="J169" s="90"/>
      <c r="K169" s="92"/>
      <c r="L169" s="92"/>
      <c r="M169" s="92"/>
      <c r="N169" s="90"/>
      <c r="O169" s="92"/>
      <c r="P169" s="94"/>
    </row>
    <row r="170" spans="1:16" ht="15">
      <c r="A170" s="15"/>
      <c r="B170" s="15"/>
      <c r="C170" s="15"/>
      <c r="D170" s="62"/>
      <c r="E170" s="62"/>
      <c r="F170" s="62"/>
      <c r="H170" s="90"/>
      <c r="I170" s="91"/>
      <c r="J170" s="90"/>
      <c r="K170" s="92"/>
      <c r="L170" s="92"/>
      <c r="M170" s="92"/>
      <c r="N170" s="90"/>
      <c r="O170" s="92"/>
      <c r="P170" s="94"/>
    </row>
    <row r="171" spans="1:16" ht="15">
      <c r="A171" s="15"/>
      <c r="B171" s="15"/>
      <c r="C171" s="15"/>
      <c r="D171" s="62"/>
      <c r="E171" s="62"/>
      <c r="F171" s="62"/>
      <c r="H171" s="90"/>
      <c r="I171" s="91"/>
      <c r="J171" s="90"/>
      <c r="K171" s="92"/>
      <c r="L171" s="92"/>
      <c r="M171" s="92"/>
      <c r="N171" s="90"/>
      <c r="O171" s="92"/>
      <c r="P171" s="94"/>
    </row>
    <row r="172" spans="1:16" ht="15">
      <c r="A172" s="15"/>
      <c r="B172" s="15"/>
      <c r="C172" s="15"/>
      <c r="D172" s="62"/>
      <c r="E172" s="62"/>
      <c r="F172" s="62"/>
      <c r="H172" s="90"/>
      <c r="I172" s="91"/>
      <c r="J172" s="90"/>
      <c r="K172" s="92"/>
      <c r="L172" s="92"/>
      <c r="M172" s="92"/>
      <c r="N172" s="90"/>
      <c r="O172" s="92"/>
      <c r="P172" s="94"/>
    </row>
    <row r="173" spans="1:16" ht="15">
      <c r="A173" s="15"/>
      <c r="B173" s="15"/>
      <c r="C173" s="15"/>
      <c r="D173" s="62"/>
      <c r="E173" s="62"/>
      <c r="F173" s="62"/>
      <c r="H173" s="90"/>
      <c r="I173" s="91"/>
      <c r="J173" s="90"/>
      <c r="K173" s="92"/>
      <c r="L173" s="92"/>
      <c r="M173" s="92"/>
      <c r="N173" s="90"/>
      <c r="O173" s="92"/>
      <c r="P173" s="94"/>
    </row>
    <row r="174" spans="1:16" ht="15">
      <c r="A174" s="15"/>
      <c r="B174" s="15"/>
      <c r="C174" s="15"/>
      <c r="D174" s="62"/>
      <c r="E174" s="62"/>
      <c r="F174" s="62"/>
      <c r="H174" s="90"/>
      <c r="I174" s="91"/>
      <c r="J174" s="90"/>
      <c r="K174" s="92"/>
      <c r="L174" s="92"/>
      <c r="M174" s="92"/>
      <c r="N174" s="90"/>
      <c r="O174" s="92"/>
      <c r="P174" s="94"/>
    </row>
    <row r="175" spans="1:16" ht="25.5" customHeight="1">
      <c r="A175" s="182" t="s">
        <v>42</v>
      </c>
      <c r="B175" s="182"/>
      <c r="C175" s="183" t="s">
        <v>23</v>
      </c>
      <c r="D175" s="183"/>
      <c r="E175" s="183"/>
      <c r="F175" s="183"/>
      <c r="G175" s="79"/>
      <c r="H175" s="90"/>
      <c r="I175" s="91"/>
      <c r="J175" s="90"/>
      <c r="K175" s="92"/>
      <c r="L175" s="92"/>
      <c r="M175" s="92"/>
      <c r="N175" s="90"/>
      <c r="O175" s="93"/>
      <c r="P175" s="94"/>
    </row>
    <row r="176" spans="1:16" ht="21" customHeight="1">
      <c r="A176" s="205" t="s">
        <v>20</v>
      </c>
      <c r="B176" s="206"/>
      <c r="C176" s="207" t="s">
        <v>13</v>
      </c>
      <c r="D176" s="206"/>
      <c r="E176" s="206"/>
      <c r="F176" s="207" t="s">
        <v>154</v>
      </c>
      <c r="G176" s="65"/>
      <c r="H176" s="90"/>
      <c r="I176" s="91"/>
      <c r="J176" s="90"/>
      <c r="K176" s="92"/>
      <c r="L176" s="92"/>
      <c r="M176" s="92"/>
      <c r="N176" s="90"/>
      <c r="O176" s="95"/>
      <c r="P176" s="94"/>
    </row>
    <row r="177" spans="1:16" ht="15">
      <c r="A177" s="206"/>
      <c r="B177" s="206"/>
      <c r="C177" s="206"/>
      <c r="D177" s="206"/>
      <c r="E177" s="206"/>
      <c r="F177" s="206"/>
      <c r="G177" s="72"/>
      <c r="H177" s="90"/>
      <c r="I177" s="91"/>
      <c r="J177" s="90"/>
      <c r="K177" s="92"/>
      <c r="L177" s="92"/>
      <c r="M177" s="92"/>
      <c r="N177" s="90"/>
      <c r="O177" s="88"/>
      <c r="P177" s="94"/>
    </row>
    <row r="178" spans="1:16" ht="54" customHeight="1">
      <c r="A178" s="206"/>
      <c r="B178" s="206"/>
      <c r="C178" s="206"/>
      <c r="D178" s="206"/>
      <c r="E178" s="206"/>
      <c r="F178" s="206"/>
      <c r="G178" s="72"/>
      <c r="H178" s="90"/>
      <c r="I178" s="91"/>
      <c r="J178" s="90"/>
      <c r="K178" s="92"/>
      <c r="L178" s="92"/>
      <c r="M178" s="92"/>
      <c r="N178" s="90"/>
      <c r="O178" s="88"/>
      <c r="P178" s="94"/>
    </row>
    <row r="179" spans="1:16" ht="21.75" customHeight="1">
      <c r="A179" s="199" t="s">
        <v>0</v>
      </c>
      <c r="B179" s="207" t="s">
        <v>1</v>
      </c>
      <c r="C179" s="241" t="s">
        <v>2</v>
      </c>
      <c r="D179" s="242"/>
      <c r="E179" s="242"/>
      <c r="F179" s="243"/>
      <c r="G179" s="96"/>
      <c r="H179" s="90"/>
      <c r="I179" s="91"/>
      <c r="J179" s="90"/>
      <c r="K179" s="92"/>
      <c r="L179" s="92"/>
      <c r="M179" s="92"/>
      <c r="N179" s="90"/>
      <c r="O179" s="99"/>
      <c r="P179" s="94"/>
    </row>
    <row r="180" spans="1:16" ht="29.25" customHeight="1" thickBot="1">
      <c r="A180" s="199"/>
      <c r="B180" s="207"/>
      <c r="C180" s="22" t="s">
        <v>3</v>
      </c>
      <c r="D180" s="54" t="s">
        <v>4</v>
      </c>
      <c r="E180" s="54" t="s">
        <v>5</v>
      </c>
      <c r="F180" s="53" t="s">
        <v>6</v>
      </c>
      <c r="G180" s="96"/>
      <c r="H180" s="90"/>
      <c r="I180" s="91"/>
      <c r="J180" s="90"/>
      <c r="K180" s="92"/>
      <c r="L180" s="92"/>
      <c r="M180" s="92"/>
      <c r="N180" s="90"/>
      <c r="O180" s="99"/>
      <c r="P180" s="94"/>
    </row>
    <row r="181" spans="1:16" ht="32.25" customHeight="1" thickBot="1">
      <c r="A181" s="187" t="s">
        <v>286</v>
      </c>
      <c r="B181" s="23" t="s">
        <v>82</v>
      </c>
      <c r="C181" s="100">
        <v>10</v>
      </c>
      <c r="D181" s="9"/>
      <c r="E181" s="9"/>
      <c r="F181" s="55"/>
      <c r="G181" s="94"/>
      <c r="H181" s="90">
        <f aca="true" t="shared" si="8" ref="H181:H191">IF(E181="",C181,"")</f>
        <v>10</v>
      </c>
      <c r="I181" s="91">
        <f>IF(E181&lt;C181,O181,"")</f>
      </c>
      <c r="J181" s="90">
        <f aca="true" t="shared" si="9" ref="J181:J191">IF(E181&lt;C181,N181,"")</f>
      </c>
      <c r="K181" s="92"/>
      <c r="L181" s="92"/>
      <c r="M181" s="92"/>
      <c r="N181" s="90">
        <f aca="true" t="shared" si="10" ref="N181:N191">IF(E181="","",E181)</f>
      </c>
      <c r="O181" s="92">
        <f aca="true" t="shared" si="11" ref="O181:O191">IF(E181="","",B181)</f>
      </c>
      <c r="P181" s="94"/>
    </row>
    <row r="182" spans="1:16" ht="29.25" customHeight="1" thickBot="1">
      <c r="A182" s="187"/>
      <c r="B182" s="24" t="s">
        <v>83</v>
      </c>
      <c r="C182" s="100">
        <v>5</v>
      </c>
      <c r="D182" s="9"/>
      <c r="E182" s="9"/>
      <c r="F182" s="55"/>
      <c r="G182" s="94"/>
      <c r="H182" s="90">
        <f t="shared" si="8"/>
        <v>5</v>
      </c>
      <c r="I182" s="91">
        <f aca="true" t="shared" si="12" ref="I182:I191">IF(E182&lt;C182,O182,"")</f>
      </c>
      <c r="J182" s="90">
        <f t="shared" si="9"/>
      </c>
      <c r="K182" s="92"/>
      <c r="L182" s="92"/>
      <c r="M182" s="92"/>
      <c r="N182" s="90">
        <f t="shared" si="10"/>
      </c>
      <c r="O182" s="92">
        <f t="shared" si="11"/>
      </c>
      <c r="P182" s="94"/>
    </row>
    <row r="183" spans="1:16" ht="18.75" customHeight="1" thickBot="1">
      <c r="A183" s="187"/>
      <c r="B183" s="24" t="s">
        <v>84</v>
      </c>
      <c r="C183" s="100">
        <v>3</v>
      </c>
      <c r="D183" s="9"/>
      <c r="E183" s="9"/>
      <c r="F183" s="55"/>
      <c r="G183" s="94"/>
      <c r="H183" s="90">
        <f t="shared" si="8"/>
        <v>3</v>
      </c>
      <c r="I183" s="91">
        <f t="shared" si="12"/>
      </c>
      <c r="J183" s="90">
        <f t="shared" si="9"/>
      </c>
      <c r="K183" s="92"/>
      <c r="L183" s="92"/>
      <c r="M183" s="92"/>
      <c r="N183" s="90">
        <f t="shared" si="10"/>
      </c>
      <c r="O183" s="92">
        <f t="shared" si="11"/>
      </c>
      <c r="P183" s="94"/>
    </row>
    <row r="184" spans="1:16" ht="30.75" customHeight="1" thickBot="1">
      <c r="A184" s="187"/>
      <c r="B184" s="24" t="s">
        <v>85</v>
      </c>
      <c r="C184" s="100">
        <v>5</v>
      </c>
      <c r="D184" s="9"/>
      <c r="E184" s="9"/>
      <c r="F184" s="55"/>
      <c r="G184" s="94"/>
      <c r="H184" s="90">
        <f t="shared" si="8"/>
        <v>5</v>
      </c>
      <c r="I184" s="91">
        <f t="shared" si="12"/>
      </c>
      <c r="J184" s="90">
        <f t="shared" si="9"/>
      </c>
      <c r="K184" s="92"/>
      <c r="L184" s="92"/>
      <c r="M184" s="92"/>
      <c r="N184" s="90">
        <f t="shared" si="10"/>
      </c>
      <c r="O184" s="92">
        <f t="shared" si="11"/>
      </c>
      <c r="P184" s="94"/>
    </row>
    <row r="185" spans="1:16" ht="21.75" customHeight="1" thickBot="1">
      <c r="A185" s="187"/>
      <c r="B185" s="24" t="s">
        <v>86</v>
      </c>
      <c r="C185" s="100">
        <v>3</v>
      </c>
      <c r="D185" s="9"/>
      <c r="E185" s="9"/>
      <c r="F185" s="55"/>
      <c r="G185" s="94"/>
      <c r="H185" s="90">
        <f t="shared" si="8"/>
        <v>3</v>
      </c>
      <c r="I185" s="91">
        <f t="shared" si="12"/>
      </c>
      <c r="J185" s="90">
        <f t="shared" si="9"/>
      </c>
      <c r="K185" s="92"/>
      <c r="L185" s="92"/>
      <c r="M185" s="92"/>
      <c r="N185" s="90">
        <f t="shared" si="10"/>
      </c>
      <c r="O185" s="92">
        <f t="shared" si="11"/>
      </c>
      <c r="P185" s="94"/>
    </row>
    <row r="186" spans="1:16" ht="21.75" customHeight="1" thickBot="1">
      <c r="A186" s="187"/>
      <c r="B186" s="24" t="s">
        <v>87</v>
      </c>
      <c r="C186" s="100">
        <v>5</v>
      </c>
      <c r="D186" s="9"/>
      <c r="E186" s="9"/>
      <c r="F186" s="55"/>
      <c r="G186" s="94"/>
      <c r="H186" s="90">
        <f t="shared" si="8"/>
        <v>5</v>
      </c>
      <c r="I186" s="91">
        <f t="shared" si="12"/>
      </c>
      <c r="J186" s="90">
        <f t="shared" si="9"/>
      </c>
      <c r="K186" s="92"/>
      <c r="L186" s="92"/>
      <c r="M186" s="92"/>
      <c r="N186" s="90">
        <f t="shared" si="10"/>
      </c>
      <c r="O186" s="92">
        <f t="shared" si="11"/>
      </c>
      <c r="P186" s="94"/>
    </row>
    <row r="187" spans="1:16" ht="21" customHeight="1" thickBot="1">
      <c r="A187" s="187"/>
      <c r="B187" s="24" t="s">
        <v>88</v>
      </c>
      <c r="C187" s="100">
        <v>3</v>
      </c>
      <c r="D187" s="9"/>
      <c r="E187" s="9"/>
      <c r="F187" s="55"/>
      <c r="G187" s="94"/>
      <c r="H187" s="90">
        <f t="shared" si="8"/>
        <v>3</v>
      </c>
      <c r="I187" s="91">
        <f t="shared" si="12"/>
      </c>
      <c r="J187" s="90">
        <f t="shared" si="9"/>
      </c>
      <c r="K187" s="92"/>
      <c r="L187" s="92"/>
      <c r="M187" s="92"/>
      <c r="N187" s="90">
        <f t="shared" si="10"/>
      </c>
      <c r="O187" s="92">
        <f t="shared" si="11"/>
      </c>
      <c r="P187" s="94"/>
    </row>
    <row r="188" spans="1:16" ht="30.75" customHeight="1" thickBot="1">
      <c r="A188" s="187"/>
      <c r="B188" s="24" t="s">
        <v>89</v>
      </c>
      <c r="C188" s="100">
        <v>3</v>
      </c>
      <c r="D188" s="9"/>
      <c r="E188" s="9"/>
      <c r="F188" s="55"/>
      <c r="G188" s="94"/>
      <c r="H188" s="90">
        <f t="shared" si="8"/>
        <v>3</v>
      </c>
      <c r="I188" s="91">
        <f t="shared" si="12"/>
      </c>
      <c r="J188" s="90">
        <f t="shared" si="9"/>
      </c>
      <c r="K188" s="92"/>
      <c r="L188" s="92"/>
      <c r="M188" s="92"/>
      <c r="N188" s="90">
        <f t="shared" si="10"/>
      </c>
      <c r="O188" s="92">
        <f t="shared" si="11"/>
      </c>
      <c r="P188" s="94"/>
    </row>
    <row r="189" spans="1:16" ht="21.75" customHeight="1" thickBot="1">
      <c r="A189" s="187"/>
      <c r="B189" s="24" t="s">
        <v>90</v>
      </c>
      <c r="C189" s="100">
        <v>3</v>
      </c>
      <c r="D189" s="9"/>
      <c r="E189" s="9"/>
      <c r="F189" s="55"/>
      <c r="G189" s="94"/>
      <c r="H189" s="90">
        <f t="shared" si="8"/>
        <v>3</v>
      </c>
      <c r="I189" s="91">
        <f t="shared" si="12"/>
      </c>
      <c r="J189" s="90">
        <f t="shared" si="9"/>
      </c>
      <c r="K189" s="92"/>
      <c r="L189" s="92"/>
      <c r="M189" s="92"/>
      <c r="N189" s="90">
        <f t="shared" si="10"/>
      </c>
      <c r="O189" s="92">
        <f t="shared" si="11"/>
      </c>
      <c r="P189" s="94"/>
    </row>
    <row r="190" spans="1:16" ht="45" customHeight="1" thickBot="1">
      <c r="A190" s="187"/>
      <c r="B190" s="24" t="s">
        <v>368</v>
      </c>
      <c r="C190" s="100">
        <v>5</v>
      </c>
      <c r="D190" s="9"/>
      <c r="E190" s="9"/>
      <c r="F190" s="55"/>
      <c r="G190" s="94"/>
      <c r="H190" s="90">
        <f t="shared" si="8"/>
        <v>5</v>
      </c>
      <c r="I190" s="91">
        <f t="shared" si="12"/>
      </c>
      <c r="J190" s="90">
        <f t="shared" si="9"/>
      </c>
      <c r="K190" s="92"/>
      <c r="L190" s="92"/>
      <c r="M190" s="92"/>
      <c r="N190" s="90">
        <f t="shared" si="10"/>
      </c>
      <c r="O190" s="92">
        <f t="shared" si="11"/>
      </c>
      <c r="P190" s="94"/>
    </row>
    <row r="191" spans="1:16" ht="18.75" customHeight="1">
      <c r="A191" s="187"/>
      <c r="B191" s="244" t="s">
        <v>91</v>
      </c>
      <c r="C191" s="100">
        <v>3</v>
      </c>
      <c r="D191" s="9"/>
      <c r="E191" s="9"/>
      <c r="F191" s="55"/>
      <c r="G191" s="94"/>
      <c r="H191" s="90">
        <f t="shared" si="8"/>
        <v>3</v>
      </c>
      <c r="I191" s="91">
        <f t="shared" si="12"/>
      </c>
      <c r="J191" s="90">
        <f t="shared" si="9"/>
      </c>
      <c r="K191" s="92"/>
      <c r="L191" s="92"/>
      <c r="M191" s="92"/>
      <c r="N191" s="90">
        <f t="shared" si="10"/>
      </c>
      <c r="O191" s="92">
        <f t="shared" si="11"/>
      </c>
      <c r="P191" s="94"/>
    </row>
    <row r="192" spans="1:16" ht="27.75" customHeight="1">
      <c r="A192" s="187"/>
      <c r="B192" s="251"/>
      <c r="C192" s="102" t="s">
        <v>40</v>
      </c>
      <c r="D192" s="18">
        <f>SUM(D181:D191)</f>
        <v>0</v>
      </c>
      <c r="E192" s="18">
        <f>SUM(E181:E191)</f>
        <v>0</v>
      </c>
      <c r="F192" s="55"/>
      <c r="G192" s="94"/>
      <c r="H192" s="90"/>
      <c r="I192" s="91"/>
      <c r="J192" s="90"/>
      <c r="K192" s="92"/>
      <c r="L192" s="92"/>
      <c r="M192" s="92"/>
      <c r="N192" s="90"/>
      <c r="O192" s="92"/>
      <c r="P192" s="94"/>
    </row>
    <row r="193" spans="1:16" ht="14.25" customHeight="1">
      <c r="A193" s="15"/>
      <c r="B193" s="15"/>
      <c r="C193" s="26"/>
      <c r="D193" s="19"/>
      <c r="E193" s="19"/>
      <c r="F193" s="19"/>
      <c r="G193" s="103"/>
      <c r="H193" s="90"/>
      <c r="I193" s="91"/>
      <c r="J193" s="90"/>
      <c r="K193" s="92"/>
      <c r="L193" s="92"/>
      <c r="M193" s="92"/>
      <c r="N193" s="90"/>
      <c r="O193" s="92"/>
      <c r="P193" s="94"/>
    </row>
    <row r="194" spans="1:16" ht="25.5" customHeight="1">
      <c r="A194" s="182" t="s">
        <v>42</v>
      </c>
      <c r="B194" s="182"/>
      <c r="C194" s="183" t="s">
        <v>23</v>
      </c>
      <c r="D194" s="183"/>
      <c r="E194" s="183"/>
      <c r="F194" s="183"/>
      <c r="G194" s="79"/>
      <c r="H194" s="90"/>
      <c r="I194" s="91"/>
      <c r="J194" s="90"/>
      <c r="K194" s="92"/>
      <c r="L194" s="92"/>
      <c r="M194" s="92"/>
      <c r="N194" s="90"/>
      <c r="O194" s="93"/>
      <c r="P194" s="94"/>
    </row>
    <row r="195" spans="1:16" ht="15" customHeight="1">
      <c r="A195" s="205" t="s">
        <v>20</v>
      </c>
      <c r="B195" s="206"/>
      <c r="C195" s="207" t="s">
        <v>13</v>
      </c>
      <c r="D195" s="206"/>
      <c r="E195" s="206"/>
      <c r="F195" s="207" t="s">
        <v>155</v>
      </c>
      <c r="G195" s="65"/>
      <c r="H195" s="90"/>
      <c r="I195" s="91"/>
      <c r="J195" s="90"/>
      <c r="K195" s="92"/>
      <c r="L195" s="92"/>
      <c r="M195" s="92"/>
      <c r="N195" s="90"/>
      <c r="O195" s="95"/>
      <c r="P195" s="94"/>
    </row>
    <row r="196" spans="1:16" ht="15">
      <c r="A196" s="206"/>
      <c r="B196" s="206"/>
      <c r="C196" s="206"/>
      <c r="D196" s="206"/>
      <c r="E196" s="206"/>
      <c r="F196" s="206"/>
      <c r="G196" s="72"/>
      <c r="H196" s="90"/>
      <c r="I196" s="91"/>
      <c r="J196" s="90"/>
      <c r="K196" s="92"/>
      <c r="L196" s="92"/>
      <c r="M196" s="92"/>
      <c r="N196" s="90"/>
      <c r="O196" s="88"/>
      <c r="P196" s="94"/>
    </row>
    <row r="197" spans="1:16" ht="59.25" customHeight="1">
      <c r="A197" s="206"/>
      <c r="B197" s="206"/>
      <c r="C197" s="206"/>
      <c r="D197" s="206"/>
      <c r="E197" s="206"/>
      <c r="F197" s="206"/>
      <c r="G197" s="72"/>
      <c r="H197" s="90"/>
      <c r="I197" s="91"/>
      <c r="J197" s="90"/>
      <c r="K197" s="92"/>
      <c r="L197" s="92"/>
      <c r="M197" s="92"/>
      <c r="N197" s="90"/>
      <c r="O197" s="88"/>
      <c r="P197" s="94"/>
    </row>
    <row r="198" spans="1:16" ht="15">
      <c r="A198" s="199" t="s">
        <v>0</v>
      </c>
      <c r="B198" s="207" t="s">
        <v>1</v>
      </c>
      <c r="C198" s="241" t="s">
        <v>2</v>
      </c>
      <c r="D198" s="242"/>
      <c r="E198" s="242"/>
      <c r="F198" s="243"/>
      <c r="G198" s="96"/>
      <c r="H198" s="90"/>
      <c r="I198" s="91"/>
      <c r="J198" s="90"/>
      <c r="K198" s="92"/>
      <c r="L198" s="92"/>
      <c r="M198" s="92"/>
      <c r="N198" s="90"/>
      <c r="O198" s="99"/>
      <c r="P198" s="94"/>
    </row>
    <row r="199" spans="1:16" ht="30.75" thickBot="1">
      <c r="A199" s="199"/>
      <c r="B199" s="207"/>
      <c r="C199" s="22" t="s">
        <v>3</v>
      </c>
      <c r="D199" s="54" t="s">
        <v>4</v>
      </c>
      <c r="E199" s="54" t="s">
        <v>5</v>
      </c>
      <c r="F199" s="53" t="s">
        <v>6</v>
      </c>
      <c r="G199" s="96"/>
      <c r="H199" s="90"/>
      <c r="I199" s="91"/>
      <c r="J199" s="90"/>
      <c r="K199" s="92"/>
      <c r="L199" s="92"/>
      <c r="M199" s="92"/>
      <c r="N199" s="90"/>
      <c r="O199" s="99"/>
      <c r="P199" s="94"/>
    </row>
    <row r="200" spans="1:16" ht="29.25" thickBot="1">
      <c r="A200" s="187" t="s">
        <v>287</v>
      </c>
      <c r="B200" s="23" t="s">
        <v>92</v>
      </c>
      <c r="C200" s="100">
        <v>3</v>
      </c>
      <c r="D200" s="9"/>
      <c r="E200" s="9"/>
      <c r="F200" s="55"/>
      <c r="G200" s="94"/>
      <c r="H200" s="90">
        <f>IF(E200="",C200,"")</f>
        <v>3</v>
      </c>
      <c r="I200" s="91">
        <f>IF(E200&lt;C200,O200,"")</f>
      </c>
      <c r="J200" s="90">
        <f>IF(E200&lt;C200,N200,"")</f>
      </c>
      <c r="K200" s="92"/>
      <c r="L200" s="92"/>
      <c r="M200" s="92"/>
      <c r="N200" s="90">
        <f>IF(E200="","",E200)</f>
      </c>
      <c r="O200" s="92">
        <f>IF(E200="","",B200)</f>
      </c>
      <c r="P200" s="94"/>
    </row>
    <row r="201" spans="1:16" ht="34.5" customHeight="1" thickBot="1">
      <c r="A201" s="187"/>
      <c r="B201" s="24" t="s">
        <v>93</v>
      </c>
      <c r="C201" s="100">
        <v>5</v>
      </c>
      <c r="D201" s="9"/>
      <c r="E201" s="9"/>
      <c r="F201" s="55"/>
      <c r="G201" s="94"/>
      <c r="H201" s="90">
        <f>IF(E201="",C201,"")</f>
        <v>5</v>
      </c>
      <c r="I201" s="91">
        <f>IF(E201&lt;C201,O201,"")</f>
      </c>
      <c r="J201" s="90">
        <f>IF(E201&lt;C201,N201,"")</f>
      </c>
      <c r="K201" s="92"/>
      <c r="L201" s="92"/>
      <c r="M201" s="92"/>
      <c r="N201" s="90">
        <f>IF(E201="","",E201)</f>
      </c>
      <c r="O201" s="92">
        <f>IF(E201="","",B201)</f>
      </c>
      <c r="P201" s="94"/>
    </row>
    <row r="202" spans="1:16" ht="32.25" customHeight="1" thickBot="1">
      <c r="A202" s="187"/>
      <c r="B202" s="24" t="s">
        <v>94</v>
      </c>
      <c r="C202" s="100">
        <v>3</v>
      </c>
      <c r="D202" s="9"/>
      <c r="E202" s="9"/>
      <c r="F202" s="55"/>
      <c r="G202" s="94"/>
      <c r="H202" s="90">
        <f>IF(E202="",C202,"")</f>
        <v>3</v>
      </c>
      <c r="I202" s="91">
        <f>IF(E202&lt;C202,O202,"")</f>
      </c>
      <c r="J202" s="90">
        <f>IF(E202&lt;C202,N202,"")</f>
      </c>
      <c r="K202" s="92"/>
      <c r="L202" s="92"/>
      <c r="M202" s="92"/>
      <c r="N202" s="90">
        <f>IF(E202="","",E202)</f>
      </c>
      <c r="O202" s="92">
        <f>IF(E202="","",B202)</f>
      </c>
      <c r="P202" s="94"/>
    </row>
    <row r="203" spans="1:16" ht="27" customHeight="1" thickBot="1">
      <c r="A203" s="187"/>
      <c r="B203" s="24" t="s">
        <v>95</v>
      </c>
      <c r="C203" s="100">
        <v>3</v>
      </c>
      <c r="D203" s="9"/>
      <c r="E203" s="9"/>
      <c r="F203" s="55"/>
      <c r="G203" s="94"/>
      <c r="H203" s="90">
        <f>IF(E203="",C203,"")</f>
        <v>3</v>
      </c>
      <c r="I203" s="91">
        <f>IF(E203&lt;C203,O203,"")</f>
      </c>
      <c r="J203" s="90">
        <f>IF(E203&lt;C203,N203,"")</f>
      </c>
      <c r="K203" s="92"/>
      <c r="L203" s="92"/>
      <c r="M203" s="92"/>
      <c r="N203" s="90">
        <f>IF(E203="","",E203)</f>
      </c>
      <c r="O203" s="92">
        <f>IF(E203="","",B203)</f>
      </c>
      <c r="P203" s="94"/>
    </row>
    <row r="204" spans="1:16" ht="25.5" customHeight="1">
      <c r="A204" s="187"/>
      <c r="B204" s="244" t="s">
        <v>96</v>
      </c>
      <c r="C204" s="100">
        <v>3</v>
      </c>
      <c r="D204" s="9"/>
      <c r="E204" s="9"/>
      <c r="F204" s="55"/>
      <c r="G204" s="94"/>
      <c r="H204" s="90">
        <f>IF(E204="",C204,"")</f>
        <v>3</v>
      </c>
      <c r="I204" s="91">
        <f>IF(E204&lt;C204,O204,"")</f>
      </c>
      <c r="J204" s="90">
        <f>IF(E204&lt;C204,N204,"")</f>
      </c>
      <c r="K204" s="92"/>
      <c r="L204" s="92"/>
      <c r="M204" s="92"/>
      <c r="N204" s="90">
        <f>IF(E204="","",E204)</f>
      </c>
      <c r="O204" s="92">
        <f>IF(E204="","",B204)</f>
      </c>
      <c r="P204" s="94"/>
    </row>
    <row r="205" spans="1:16" ht="27" customHeight="1">
      <c r="A205" s="187"/>
      <c r="B205" s="251"/>
      <c r="C205" s="102" t="s">
        <v>40</v>
      </c>
      <c r="D205" s="18">
        <f>SUM(D200:D204)</f>
        <v>0</v>
      </c>
      <c r="E205" s="18">
        <f>SUM(E200:E204)</f>
        <v>0</v>
      </c>
      <c r="F205" s="55"/>
      <c r="G205" s="94"/>
      <c r="H205" s="90"/>
      <c r="I205" s="91"/>
      <c r="J205" s="90"/>
      <c r="K205" s="92"/>
      <c r="L205" s="92"/>
      <c r="M205" s="92"/>
      <c r="N205" s="90"/>
      <c r="O205" s="92"/>
      <c r="P205" s="94"/>
    </row>
    <row r="206" spans="1:16" ht="15">
      <c r="A206" s="15"/>
      <c r="B206" s="15"/>
      <c r="C206" s="26"/>
      <c r="D206" s="19"/>
      <c r="E206" s="19"/>
      <c r="F206" s="19"/>
      <c r="G206" s="103"/>
      <c r="H206" s="90"/>
      <c r="I206" s="91"/>
      <c r="J206" s="90"/>
      <c r="K206" s="92"/>
      <c r="L206" s="92"/>
      <c r="M206" s="92"/>
      <c r="N206" s="90"/>
      <c r="O206" s="92"/>
      <c r="P206" s="94"/>
    </row>
    <row r="207" spans="1:16" ht="15">
      <c r="A207" s="15"/>
      <c r="B207" s="15"/>
      <c r="C207" s="15"/>
      <c r="D207" s="62"/>
      <c r="E207" s="62"/>
      <c r="F207" s="62"/>
      <c r="H207" s="90"/>
      <c r="I207" s="91"/>
      <c r="J207" s="90"/>
      <c r="K207" s="92"/>
      <c r="L207" s="92"/>
      <c r="M207" s="92"/>
      <c r="N207" s="90"/>
      <c r="O207" s="92"/>
      <c r="P207" s="94"/>
    </row>
    <row r="208" spans="1:16" ht="15">
      <c r="A208" s="15"/>
      <c r="B208" s="15"/>
      <c r="C208" s="15"/>
      <c r="D208" s="62"/>
      <c r="E208" s="62"/>
      <c r="F208" s="62"/>
      <c r="H208" s="90"/>
      <c r="I208" s="91"/>
      <c r="J208" s="90"/>
      <c r="K208" s="92"/>
      <c r="L208" s="92"/>
      <c r="M208" s="92"/>
      <c r="N208" s="90"/>
      <c r="O208" s="92"/>
      <c r="P208" s="94"/>
    </row>
    <row r="209" spans="1:16" ht="15">
      <c r="A209" s="15"/>
      <c r="B209" s="15"/>
      <c r="C209" s="15"/>
      <c r="D209" s="62"/>
      <c r="E209" s="62"/>
      <c r="F209" s="62"/>
      <c r="H209" s="90"/>
      <c r="I209" s="91"/>
      <c r="J209" s="90"/>
      <c r="K209" s="92"/>
      <c r="L209" s="92"/>
      <c r="M209" s="92"/>
      <c r="N209" s="90"/>
      <c r="O209" s="92"/>
      <c r="P209" s="94"/>
    </row>
    <row r="210" spans="1:16" ht="15">
      <c r="A210" s="15"/>
      <c r="B210" s="15"/>
      <c r="C210" s="15"/>
      <c r="D210" s="62"/>
      <c r="E210" s="62"/>
      <c r="F210" s="62"/>
      <c r="H210" s="90"/>
      <c r="I210" s="91"/>
      <c r="J210" s="90"/>
      <c r="K210" s="92"/>
      <c r="L210" s="92"/>
      <c r="M210" s="92"/>
      <c r="N210" s="90"/>
      <c r="O210" s="92"/>
      <c r="P210" s="94"/>
    </row>
    <row r="211" spans="1:16" ht="15">
      <c r="A211" s="15"/>
      <c r="B211" s="15"/>
      <c r="C211" s="15"/>
      <c r="D211" s="62"/>
      <c r="E211" s="62"/>
      <c r="F211" s="62"/>
      <c r="H211" s="90"/>
      <c r="I211" s="91"/>
      <c r="J211" s="90"/>
      <c r="K211" s="92"/>
      <c r="L211" s="92"/>
      <c r="M211" s="92"/>
      <c r="N211" s="90"/>
      <c r="O211" s="92"/>
      <c r="P211" s="94"/>
    </row>
    <row r="212" spans="1:16" ht="15">
      <c r="A212" s="15"/>
      <c r="B212" s="15"/>
      <c r="C212" s="15"/>
      <c r="D212" s="62"/>
      <c r="E212" s="62"/>
      <c r="F212" s="62"/>
      <c r="H212" s="90"/>
      <c r="I212" s="91"/>
      <c r="J212" s="90"/>
      <c r="K212" s="92"/>
      <c r="L212" s="92"/>
      <c r="M212" s="92"/>
      <c r="N212" s="90"/>
      <c r="O212" s="92"/>
      <c r="P212" s="94"/>
    </row>
    <row r="213" spans="1:16" ht="15">
      <c r="A213" s="15"/>
      <c r="B213" s="15"/>
      <c r="C213" s="15"/>
      <c r="D213" s="62"/>
      <c r="E213" s="62"/>
      <c r="F213" s="62"/>
      <c r="H213" s="90"/>
      <c r="I213" s="91"/>
      <c r="J213" s="90"/>
      <c r="K213" s="92"/>
      <c r="L213" s="92"/>
      <c r="M213" s="92"/>
      <c r="N213" s="90"/>
      <c r="O213" s="92"/>
      <c r="P213" s="94"/>
    </row>
    <row r="214" spans="1:16" ht="15">
      <c r="A214" s="15"/>
      <c r="B214" s="15"/>
      <c r="C214" s="15"/>
      <c r="D214" s="62"/>
      <c r="E214" s="62"/>
      <c r="F214" s="62"/>
      <c r="H214" s="90"/>
      <c r="I214" s="91"/>
      <c r="J214" s="90"/>
      <c r="K214" s="92"/>
      <c r="L214" s="92"/>
      <c r="M214" s="92"/>
      <c r="N214" s="90"/>
      <c r="O214" s="92"/>
      <c r="P214" s="94"/>
    </row>
    <row r="215" spans="1:16" ht="15">
      <c r="A215" s="15"/>
      <c r="B215" s="15"/>
      <c r="C215" s="15"/>
      <c r="D215" s="62"/>
      <c r="E215" s="62"/>
      <c r="F215" s="62"/>
      <c r="H215" s="90"/>
      <c r="I215" s="91"/>
      <c r="J215" s="90"/>
      <c r="K215" s="92"/>
      <c r="L215" s="92"/>
      <c r="M215" s="92"/>
      <c r="N215" s="90"/>
      <c r="O215" s="92"/>
      <c r="P215" s="94"/>
    </row>
    <row r="216" spans="1:16" ht="15">
      <c r="A216" s="15"/>
      <c r="B216" s="15"/>
      <c r="C216" s="15"/>
      <c r="D216" s="62"/>
      <c r="E216" s="62"/>
      <c r="F216" s="62"/>
      <c r="H216" s="90"/>
      <c r="I216" s="91"/>
      <c r="J216" s="90"/>
      <c r="K216" s="92"/>
      <c r="L216" s="92"/>
      <c r="M216" s="92"/>
      <c r="N216" s="90"/>
      <c r="O216" s="92"/>
      <c r="P216" s="94"/>
    </row>
    <row r="217" spans="1:16" ht="21.75" customHeight="1">
      <c r="A217" s="182" t="s">
        <v>42</v>
      </c>
      <c r="B217" s="182"/>
      <c r="C217" s="183" t="s">
        <v>23</v>
      </c>
      <c r="D217" s="183"/>
      <c r="E217" s="183"/>
      <c r="F217" s="183"/>
      <c r="G217" s="79"/>
      <c r="H217" s="90"/>
      <c r="I217" s="91"/>
      <c r="J217" s="90"/>
      <c r="K217" s="92"/>
      <c r="L217" s="92"/>
      <c r="M217" s="92"/>
      <c r="N217" s="90"/>
      <c r="O217" s="93"/>
      <c r="P217" s="94"/>
    </row>
    <row r="218" spans="1:16" ht="0.75" customHeight="1">
      <c r="A218" s="15"/>
      <c r="B218" s="15"/>
      <c r="C218" s="15"/>
      <c r="D218" s="62"/>
      <c r="E218" s="62"/>
      <c r="F218" s="62"/>
      <c r="H218" s="90"/>
      <c r="I218" s="91"/>
      <c r="J218" s="90"/>
      <c r="K218" s="92"/>
      <c r="L218" s="92"/>
      <c r="M218" s="92"/>
      <c r="N218" s="90"/>
      <c r="O218" s="92"/>
      <c r="P218" s="94"/>
    </row>
    <row r="219" spans="1:16" ht="21" customHeight="1">
      <c r="A219" s="205" t="s">
        <v>20</v>
      </c>
      <c r="B219" s="206"/>
      <c r="C219" s="207" t="s">
        <v>13</v>
      </c>
      <c r="D219" s="206"/>
      <c r="E219" s="206"/>
      <c r="F219" s="207" t="s">
        <v>156</v>
      </c>
      <c r="G219" s="65"/>
      <c r="H219" s="90"/>
      <c r="I219" s="91"/>
      <c r="J219" s="90"/>
      <c r="K219" s="92"/>
      <c r="L219" s="92"/>
      <c r="M219" s="92"/>
      <c r="N219" s="90"/>
      <c r="O219" s="95"/>
      <c r="P219" s="94"/>
    </row>
    <row r="220" spans="1:16" ht="15">
      <c r="A220" s="206"/>
      <c r="B220" s="206"/>
      <c r="C220" s="206"/>
      <c r="D220" s="206"/>
      <c r="E220" s="206"/>
      <c r="F220" s="206"/>
      <c r="G220" s="72"/>
      <c r="H220" s="90"/>
      <c r="I220" s="91"/>
      <c r="J220" s="90"/>
      <c r="K220" s="92"/>
      <c r="L220" s="92"/>
      <c r="M220" s="92"/>
      <c r="N220" s="90"/>
      <c r="O220" s="88"/>
      <c r="P220" s="94"/>
    </row>
    <row r="221" spans="1:16" ht="49.5" customHeight="1">
      <c r="A221" s="206"/>
      <c r="B221" s="206"/>
      <c r="C221" s="206"/>
      <c r="D221" s="206"/>
      <c r="E221" s="206"/>
      <c r="F221" s="206"/>
      <c r="G221" s="72"/>
      <c r="H221" s="90"/>
      <c r="I221" s="91"/>
      <c r="J221" s="90"/>
      <c r="K221" s="92"/>
      <c r="L221" s="92"/>
      <c r="M221" s="92"/>
      <c r="N221" s="90"/>
      <c r="O221" s="88"/>
      <c r="P221" s="94"/>
    </row>
    <row r="222" spans="1:16" ht="21.75" customHeight="1">
      <c r="A222" s="199" t="s">
        <v>0</v>
      </c>
      <c r="B222" s="207" t="s">
        <v>1</v>
      </c>
      <c r="C222" s="241" t="s">
        <v>2</v>
      </c>
      <c r="D222" s="242"/>
      <c r="E222" s="242"/>
      <c r="F222" s="243"/>
      <c r="G222" s="96"/>
      <c r="H222" s="90"/>
      <c r="I222" s="91"/>
      <c r="J222" s="90"/>
      <c r="K222" s="92"/>
      <c r="L222" s="92"/>
      <c r="M222" s="92"/>
      <c r="N222" s="90"/>
      <c r="O222" s="99"/>
      <c r="P222" s="94"/>
    </row>
    <row r="223" spans="1:16" ht="28.5" customHeight="1" thickBot="1">
      <c r="A223" s="199"/>
      <c r="B223" s="207"/>
      <c r="C223" s="22" t="s">
        <v>3</v>
      </c>
      <c r="D223" s="54" t="s">
        <v>4</v>
      </c>
      <c r="E223" s="54" t="s">
        <v>5</v>
      </c>
      <c r="F223" s="53" t="s">
        <v>6</v>
      </c>
      <c r="G223" s="96"/>
      <c r="H223" s="90"/>
      <c r="I223" s="91"/>
      <c r="J223" s="90"/>
      <c r="K223" s="92"/>
      <c r="L223" s="92"/>
      <c r="M223" s="92"/>
      <c r="N223" s="90"/>
      <c r="O223" s="99"/>
      <c r="P223" s="94"/>
    </row>
    <row r="224" spans="1:16" ht="32.25" customHeight="1" thickBot="1">
      <c r="A224" s="187" t="s">
        <v>288</v>
      </c>
      <c r="B224" s="23" t="s">
        <v>97</v>
      </c>
      <c r="C224" s="100">
        <v>5</v>
      </c>
      <c r="D224" s="9"/>
      <c r="E224" s="9"/>
      <c r="F224" s="55"/>
      <c r="G224" s="94"/>
      <c r="H224" s="90">
        <f aca="true" t="shared" si="13" ref="H224:H231">IF(E224="",C224,"")</f>
        <v>5</v>
      </c>
      <c r="I224" s="91">
        <f aca="true" t="shared" si="14" ref="I224:I231">IF(E224&lt;C224,O224,"")</f>
      </c>
      <c r="J224" s="90">
        <f aca="true" t="shared" si="15" ref="J224:J231">IF(E224&lt;C224,N224,"")</f>
      </c>
      <c r="K224" s="92"/>
      <c r="L224" s="92"/>
      <c r="M224" s="92"/>
      <c r="N224" s="90">
        <f aca="true" t="shared" si="16" ref="N224:N231">IF(E224="","",E224)</f>
      </c>
      <c r="O224" s="92">
        <f aca="true" t="shared" si="17" ref="O224:O231">IF(E224="","",B224)</f>
      </c>
      <c r="P224" s="94"/>
    </row>
    <row r="225" spans="1:16" ht="29.25" customHeight="1" thickBot="1">
      <c r="A225" s="187"/>
      <c r="B225" s="24" t="s">
        <v>98</v>
      </c>
      <c r="C225" s="100">
        <v>5</v>
      </c>
      <c r="D225" s="9"/>
      <c r="E225" s="9"/>
      <c r="F225" s="55"/>
      <c r="G225" s="94"/>
      <c r="H225" s="90">
        <f t="shared" si="13"/>
        <v>5</v>
      </c>
      <c r="I225" s="91">
        <f t="shared" si="14"/>
      </c>
      <c r="J225" s="90">
        <f t="shared" si="15"/>
      </c>
      <c r="K225" s="92"/>
      <c r="L225" s="92"/>
      <c r="M225" s="92"/>
      <c r="N225" s="90">
        <f t="shared" si="16"/>
      </c>
      <c r="O225" s="92">
        <f t="shared" si="17"/>
      </c>
      <c r="P225" s="94"/>
    </row>
    <row r="226" spans="1:16" ht="30.75" customHeight="1" thickBot="1">
      <c r="A226" s="187"/>
      <c r="B226" s="24" t="s">
        <v>99</v>
      </c>
      <c r="C226" s="100">
        <v>5</v>
      </c>
      <c r="D226" s="9"/>
      <c r="E226" s="9"/>
      <c r="F226" s="55"/>
      <c r="G226" s="94"/>
      <c r="H226" s="90">
        <f t="shared" si="13"/>
        <v>5</v>
      </c>
      <c r="I226" s="91">
        <f t="shared" si="14"/>
      </c>
      <c r="J226" s="90">
        <f t="shared" si="15"/>
      </c>
      <c r="K226" s="92"/>
      <c r="L226" s="92"/>
      <c r="M226" s="92"/>
      <c r="N226" s="90">
        <f t="shared" si="16"/>
      </c>
      <c r="O226" s="92">
        <f t="shared" si="17"/>
      </c>
      <c r="P226" s="94"/>
    </row>
    <row r="227" spans="1:16" ht="30" customHeight="1" thickBot="1">
      <c r="A227" s="187"/>
      <c r="B227" s="24" t="s">
        <v>100</v>
      </c>
      <c r="C227" s="100">
        <v>5</v>
      </c>
      <c r="D227" s="9"/>
      <c r="E227" s="9"/>
      <c r="F227" s="55"/>
      <c r="G227" s="94"/>
      <c r="H227" s="90">
        <f t="shared" si="13"/>
        <v>5</v>
      </c>
      <c r="I227" s="91">
        <f t="shared" si="14"/>
      </c>
      <c r="J227" s="90">
        <f t="shared" si="15"/>
      </c>
      <c r="K227" s="92"/>
      <c r="L227" s="92"/>
      <c r="M227" s="92"/>
      <c r="N227" s="90">
        <f t="shared" si="16"/>
      </c>
      <c r="O227" s="92">
        <f t="shared" si="17"/>
      </c>
      <c r="P227" s="94"/>
    </row>
    <row r="228" spans="1:16" ht="46.5" customHeight="1" thickBot="1">
      <c r="A228" s="187"/>
      <c r="B228" s="24" t="s">
        <v>101</v>
      </c>
      <c r="C228" s="100">
        <v>5</v>
      </c>
      <c r="D228" s="9"/>
      <c r="E228" s="9"/>
      <c r="F228" s="55"/>
      <c r="G228" s="94"/>
      <c r="H228" s="90">
        <f t="shared" si="13"/>
        <v>5</v>
      </c>
      <c r="I228" s="91">
        <f t="shared" si="14"/>
      </c>
      <c r="J228" s="90">
        <f t="shared" si="15"/>
      </c>
      <c r="K228" s="92"/>
      <c r="L228" s="92"/>
      <c r="M228" s="92"/>
      <c r="N228" s="90">
        <f t="shared" si="16"/>
      </c>
      <c r="O228" s="92">
        <f t="shared" si="17"/>
      </c>
      <c r="P228" s="94"/>
    </row>
    <row r="229" spans="1:16" ht="30.75" customHeight="1" thickBot="1">
      <c r="A229" s="187"/>
      <c r="B229" s="24" t="s">
        <v>102</v>
      </c>
      <c r="C229" s="100">
        <v>5</v>
      </c>
      <c r="D229" s="9"/>
      <c r="E229" s="9"/>
      <c r="F229" s="55"/>
      <c r="G229" s="94"/>
      <c r="H229" s="90">
        <f t="shared" si="13"/>
        <v>5</v>
      </c>
      <c r="I229" s="91">
        <f t="shared" si="14"/>
      </c>
      <c r="J229" s="90">
        <f t="shared" si="15"/>
      </c>
      <c r="K229" s="92"/>
      <c r="L229" s="92"/>
      <c r="M229" s="92"/>
      <c r="N229" s="90">
        <f t="shared" si="16"/>
      </c>
      <c r="O229" s="92">
        <f t="shared" si="17"/>
      </c>
      <c r="P229" s="94"/>
    </row>
    <row r="230" spans="1:16" ht="36.75" customHeight="1" thickBot="1">
      <c r="A230" s="187"/>
      <c r="B230" s="24" t="s">
        <v>103</v>
      </c>
      <c r="C230" s="100">
        <v>5</v>
      </c>
      <c r="D230" s="9"/>
      <c r="E230" s="9"/>
      <c r="F230" s="55"/>
      <c r="G230" s="94"/>
      <c r="H230" s="90">
        <f t="shared" si="13"/>
        <v>5</v>
      </c>
      <c r="I230" s="91">
        <f t="shared" si="14"/>
      </c>
      <c r="J230" s="90">
        <f t="shared" si="15"/>
      </c>
      <c r="K230" s="92"/>
      <c r="L230" s="92"/>
      <c r="M230" s="92"/>
      <c r="N230" s="90">
        <f t="shared" si="16"/>
      </c>
      <c r="O230" s="92">
        <f t="shared" si="17"/>
      </c>
      <c r="P230" s="94"/>
    </row>
    <row r="231" spans="1:16" ht="25.5" customHeight="1">
      <c r="A231" s="187"/>
      <c r="B231" s="244" t="s">
        <v>104</v>
      </c>
      <c r="C231" s="100">
        <v>10</v>
      </c>
      <c r="D231" s="9"/>
      <c r="E231" s="9"/>
      <c r="F231" s="55"/>
      <c r="G231" s="94"/>
      <c r="H231" s="90">
        <f t="shared" si="13"/>
        <v>10</v>
      </c>
      <c r="I231" s="91">
        <f t="shared" si="14"/>
      </c>
      <c r="J231" s="90">
        <f t="shared" si="15"/>
      </c>
      <c r="K231" s="92"/>
      <c r="L231" s="92"/>
      <c r="M231" s="92"/>
      <c r="N231" s="90">
        <f t="shared" si="16"/>
      </c>
      <c r="O231" s="92">
        <f t="shared" si="17"/>
      </c>
      <c r="P231" s="94"/>
    </row>
    <row r="232" spans="1:16" ht="27.75" customHeight="1">
      <c r="A232" s="187"/>
      <c r="B232" s="251"/>
      <c r="C232" s="102" t="s">
        <v>40</v>
      </c>
      <c r="D232" s="18">
        <f>SUM(D224:D231)</f>
        <v>0</v>
      </c>
      <c r="E232" s="18">
        <f>SUM(E224:E231)</f>
        <v>0</v>
      </c>
      <c r="F232" s="55"/>
      <c r="G232" s="94"/>
      <c r="H232" s="90"/>
      <c r="I232" s="91"/>
      <c r="J232" s="90"/>
      <c r="K232" s="92"/>
      <c r="L232" s="92"/>
      <c r="M232" s="92"/>
      <c r="N232" s="90"/>
      <c r="O232" s="92"/>
      <c r="P232" s="94"/>
    </row>
    <row r="233" spans="1:16" ht="19.5" customHeight="1">
      <c r="A233" s="15"/>
      <c r="B233" s="15"/>
      <c r="C233" s="26"/>
      <c r="D233" s="19"/>
      <c r="E233" s="19"/>
      <c r="F233" s="19"/>
      <c r="G233" s="103"/>
      <c r="H233" s="90"/>
      <c r="I233" s="91"/>
      <c r="J233" s="90"/>
      <c r="K233" s="92"/>
      <c r="L233" s="92"/>
      <c r="M233" s="92"/>
      <c r="N233" s="90"/>
      <c r="O233" s="92"/>
      <c r="P233" s="94"/>
    </row>
    <row r="234" spans="1:16" ht="15">
      <c r="A234" s="15"/>
      <c r="B234" s="15"/>
      <c r="C234" s="15"/>
      <c r="D234" s="62"/>
      <c r="E234" s="62"/>
      <c r="F234" s="62"/>
      <c r="H234" s="90"/>
      <c r="I234" s="91"/>
      <c r="J234" s="90"/>
      <c r="K234" s="92"/>
      <c r="L234" s="92"/>
      <c r="M234" s="92"/>
      <c r="N234" s="90"/>
      <c r="O234" s="92"/>
      <c r="P234" s="94"/>
    </row>
    <row r="235" spans="1:16" ht="15">
      <c r="A235" s="15"/>
      <c r="B235" s="15"/>
      <c r="C235" s="15"/>
      <c r="D235" s="62"/>
      <c r="E235" s="62"/>
      <c r="F235" s="62"/>
      <c r="H235" s="90"/>
      <c r="I235" s="91"/>
      <c r="J235" s="90"/>
      <c r="K235" s="92"/>
      <c r="L235" s="92"/>
      <c r="M235" s="92"/>
      <c r="N235" s="90"/>
      <c r="O235" s="92"/>
      <c r="P235" s="94"/>
    </row>
    <row r="236" spans="1:16" ht="25.5" customHeight="1">
      <c r="A236" s="182" t="s">
        <v>42</v>
      </c>
      <c r="B236" s="182"/>
      <c r="C236" s="183" t="s">
        <v>23</v>
      </c>
      <c r="D236" s="183"/>
      <c r="E236" s="183"/>
      <c r="F236" s="183"/>
      <c r="G236" s="79"/>
      <c r="H236" s="90"/>
      <c r="I236" s="91"/>
      <c r="J236" s="90"/>
      <c r="K236" s="92"/>
      <c r="L236" s="92"/>
      <c r="M236" s="92"/>
      <c r="N236" s="90"/>
      <c r="O236" s="93"/>
      <c r="P236" s="94"/>
    </row>
    <row r="237" spans="1:16" ht="21" customHeight="1">
      <c r="A237" s="205" t="s">
        <v>20</v>
      </c>
      <c r="B237" s="206"/>
      <c r="C237" s="207" t="s">
        <v>13</v>
      </c>
      <c r="D237" s="206"/>
      <c r="E237" s="206"/>
      <c r="F237" s="207" t="s">
        <v>157</v>
      </c>
      <c r="G237" s="65"/>
      <c r="H237" s="90"/>
      <c r="I237" s="91"/>
      <c r="J237" s="90"/>
      <c r="K237" s="92"/>
      <c r="L237" s="92"/>
      <c r="M237" s="92"/>
      <c r="N237" s="90"/>
      <c r="O237" s="95"/>
      <c r="P237" s="94"/>
    </row>
    <row r="238" spans="1:16" ht="15">
      <c r="A238" s="206"/>
      <c r="B238" s="206"/>
      <c r="C238" s="206"/>
      <c r="D238" s="206"/>
      <c r="E238" s="206"/>
      <c r="F238" s="206"/>
      <c r="G238" s="72"/>
      <c r="H238" s="90"/>
      <c r="I238" s="91"/>
      <c r="J238" s="90"/>
      <c r="K238" s="92"/>
      <c r="L238" s="92"/>
      <c r="M238" s="92"/>
      <c r="N238" s="90"/>
      <c r="O238" s="88"/>
      <c r="P238" s="94"/>
    </row>
    <row r="239" spans="1:16" ht="50.25" customHeight="1">
      <c r="A239" s="206"/>
      <c r="B239" s="206"/>
      <c r="C239" s="206"/>
      <c r="D239" s="206"/>
      <c r="E239" s="206"/>
      <c r="F239" s="206"/>
      <c r="G239" s="72"/>
      <c r="H239" s="90"/>
      <c r="I239" s="91"/>
      <c r="J239" s="90"/>
      <c r="K239" s="92"/>
      <c r="L239" s="92"/>
      <c r="M239" s="92"/>
      <c r="N239" s="90"/>
      <c r="O239" s="88"/>
      <c r="P239" s="94"/>
    </row>
    <row r="240" spans="1:16" ht="21.75" customHeight="1">
      <c r="A240" s="199" t="s">
        <v>0</v>
      </c>
      <c r="B240" s="207" t="s">
        <v>1</v>
      </c>
      <c r="C240" s="241" t="s">
        <v>2</v>
      </c>
      <c r="D240" s="242"/>
      <c r="E240" s="242"/>
      <c r="F240" s="243"/>
      <c r="G240" s="96"/>
      <c r="H240" s="90"/>
      <c r="I240" s="91"/>
      <c r="J240" s="90"/>
      <c r="K240" s="92"/>
      <c r="L240" s="92"/>
      <c r="M240" s="92"/>
      <c r="N240" s="90"/>
      <c r="O240" s="99"/>
      <c r="P240" s="94"/>
    </row>
    <row r="241" spans="1:16" ht="30.75" thickBot="1">
      <c r="A241" s="199"/>
      <c r="B241" s="207"/>
      <c r="C241" s="22" t="s">
        <v>3</v>
      </c>
      <c r="D241" s="54" t="s">
        <v>4</v>
      </c>
      <c r="E241" s="54" t="s">
        <v>5</v>
      </c>
      <c r="F241" s="53" t="s">
        <v>6</v>
      </c>
      <c r="G241" s="96"/>
      <c r="H241" s="90"/>
      <c r="I241" s="91"/>
      <c r="J241" s="90"/>
      <c r="K241" s="92"/>
      <c r="L241" s="92"/>
      <c r="M241" s="92"/>
      <c r="N241" s="90"/>
      <c r="O241" s="99"/>
      <c r="P241" s="94"/>
    </row>
    <row r="242" spans="1:16" ht="32.25" customHeight="1" thickBot="1">
      <c r="A242" s="187" t="s">
        <v>289</v>
      </c>
      <c r="B242" s="23" t="s">
        <v>105</v>
      </c>
      <c r="C242" s="100">
        <v>10</v>
      </c>
      <c r="D242" s="9"/>
      <c r="E242" s="9"/>
      <c r="F242" s="55"/>
      <c r="G242" s="94"/>
      <c r="H242" s="90">
        <f>IF(E242="",C242,"")</f>
        <v>10</v>
      </c>
      <c r="I242" s="91">
        <f>IF(E242&lt;C242,O242,"")</f>
      </c>
      <c r="J242" s="90">
        <f>IF(E242&lt;C242,N242,"")</f>
      </c>
      <c r="K242" s="92"/>
      <c r="L242" s="92"/>
      <c r="M242" s="92"/>
      <c r="N242" s="90">
        <f>IF(E242="","",E242)</f>
      </c>
      <c r="O242" s="92">
        <f>IF(E242="","",B242)</f>
      </c>
      <c r="P242" s="94"/>
    </row>
    <row r="243" spans="1:16" ht="25.5" customHeight="1">
      <c r="A243" s="187"/>
      <c r="B243" s="244" t="s">
        <v>106</v>
      </c>
      <c r="C243" s="100">
        <v>10</v>
      </c>
      <c r="D243" s="9"/>
      <c r="E243" s="9"/>
      <c r="F243" s="55"/>
      <c r="G243" s="94"/>
      <c r="H243" s="90">
        <f>IF(E243="",C243,"")</f>
        <v>10</v>
      </c>
      <c r="I243" s="91">
        <f>IF(E243&lt;C243,O243,"")</f>
      </c>
      <c r="J243" s="90">
        <f>IF(E243&lt;C243,N243,"")</f>
      </c>
      <c r="K243" s="92"/>
      <c r="L243" s="92"/>
      <c r="M243" s="92"/>
      <c r="N243" s="90">
        <f>IF(E243="","",E243)</f>
      </c>
      <c r="O243" s="92">
        <f>IF(E243="","",B243)</f>
      </c>
      <c r="P243" s="94"/>
    </row>
    <row r="244" spans="1:16" ht="27.75" customHeight="1">
      <c r="A244" s="187"/>
      <c r="B244" s="251"/>
      <c r="C244" s="102" t="s">
        <v>40</v>
      </c>
      <c r="D244" s="18">
        <f>SUM(D242:D243)</f>
        <v>0</v>
      </c>
      <c r="E244" s="18">
        <f>SUM(E242:E243)</f>
        <v>0</v>
      </c>
      <c r="F244" s="55"/>
      <c r="G244" s="94"/>
      <c r="H244" s="90"/>
      <c r="I244" s="91"/>
      <c r="J244" s="90"/>
      <c r="K244" s="92"/>
      <c r="L244" s="92"/>
      <c r="M244" s="92"/>
      <c r="N244" s="90"/>
      <c r="O244" s="92"/>
      <c r="P244" s="94"/>
    </row>
    <row r="245" spans="1:16" ht="23.25" customHeight="1">
      <c r="A245" s="15"/>
      <c r="B245" s="15"/>
      <c r="C245" s="26"/>
      <c r="D245" s="19"/>
      <c r="E245" s="19"/>
      <c r="F245" s="19"/>
      <c r="G245" s="103"/>
      <c r="H245" s="90"/>
      <c r="I245" s="91"/>
      <c r="J245" s="90"/>
      <c r="K245" s="92"/>
      <c r="L245" s="92"/>
      <c r="M245" s="92"/>
      <c r="N245" s="90"/>
      <c r="O245" s="92"/>
      <c r="P245" s="94"/>
    </row>
    <row r="246" spans="1:16" ht="15">
      <c r="A246" s="199" t="s">
        <v>0</v>
      </c>
      <c r="B246" s="207" t="s">
        <v>1</v>
      </c>
      <c r="C246" s="241" t="s">
        <v>2</v>
      </c>
      <c r="D246" s="242"/>
      <c r="E246" s="242"/>
      <c r="F246" s="243"/>
      <c r="G246" s="96"/>
      <c r="H246" s="90"/>
      <c r="I246" s="91"/>
      <c r="J246" s="90"/>
      <c r="K246" s="92"/>
      <c r="L246" s="92"/>
      <c r="M246" s="92"/>
      <c r="N246" s="90"/>
      <c r="O246" s="99"/>
      <c r="P246" s="94"/>
    </row>
    <row r="247" spans="1:16" ht="30">
      <c r="A247" s="199"/>
      <c r="B247" s="207"/>
      <c r="C247" s="22" t="s">
        <v>3</v>
      </c>
      <c r="D247" s="54" t="s">
        <v>4</v>
      </c>
      <c r="E247" s="54" t="s">
        <v>5</v>
      </c>
      <c r="F247" s="53" t="s">
        <v>6</v>
      </c>
      <c r="G247" s="96"/>
      <c r="H247" s="90"/>
      <c r="I247" s="91"/>
      <c r="J247" s="90"/>
      <c r="K247" s="92"/>
      <c r="L247" s="92"/>
      <c r="M247" s="92"/>
      <c r="N247" s="90"/>
      <c r="O247" s="99"/>
      <c r="P247" s="94"/>
    </row>
    <row r="248" spans="1:16" ht="34.5" customHeight="1" thickBot="1">
      <c r="A248" s="187" t="s">
        <v>291</v>
      </c>
      <c r="B248" s="24" t="s">
        <v>107</v>
      </c>
      <c r="C248" s="100">
        <v>10</v>
      </c>
      <c r="D248" s="9"/>
      <c r="E248" s="9"/>
      <c r="F248" s="55"/>
      <c r="G248" s="94"/>
      <c r="H248" s="90">
        <f>IF(E248="",C248,"")</f>
        <v>10</v>
      </c>
      <c r="I248" s="91">
        <f>IF(E248&lt;C248,O248,"")</f>
      </c>
      <c r="J248" s="90">
        <f>IF(E248&lt;C248,N248,"")</f>
      </c>
      <c r="K248" s="92"/>
      <c r="L248" s="92"/>
      <c r="M248" s="92"/>
      <c r="N248" s="90">
        <f>IF(E248="","",E248)</f>
      </c>
      <c r="O248" s="92">
        <f>IF(E248="","",B248)</f>
      </c>
      <c r="P248" s="94"/>
    </row>
    <row r="249" spans="1:16" ht="32.25" customHeight="1" thickBot="1">
      <c r="A249" s="187"/>
      <c r="B249" s="24" t="s">
        <v>108</v>
      </c>
      <c r="C249" s="100">
        <v>10</v>
      </c>
      <c r="D249" s="9"/>
      <c r="E249" s="9"/>
      <c r="F249" s="55"/>
      <c r="G249" s="94"/>
      <c r="H249" s="90">
        <f>IF(E249="",C249,"")</f>
        <v>10</v>
      </c>
      <c r="I249" s="91">
        <f>IF(E249&lt;C249,O249,"")</f>
      </c>
      <c r="J249" s="90">
        <f>IF(E249&lt;C249,N249,"")</f>
      </c>
      <c r="K249" s="92"/>
      <c r="L249" s="92"/>
      <c r="M249" s="92"/>
      <c r="N249" s="90">
        <f>IF(E249="","",E249)</f>
      </c>
      <c r="O249" s="92">
        <f>IF(E249="","",B249)</f>
      </c>
      <c r="P249" s="94"/>
    </row>
    <row r="250" spans="1:16" ht="31.5" customHeight="1" thickBot="1">
      <c r="A250" s="187"/>
      <c r="B250" s="24" t="s">
        <v>109</v>
      </c>
      <c r="C250" s="100">
        <v>3</v>
      </c>
      <c r="D250" s="9"/>
      <c r="E250" s="9"/>
      <c r="F250" s="55"/>
      <c r="G250" s="94"/>
      <c r="H250" s="90">
        <f>IF(E250="",C250,"")</f>
        <v>3</v>
      </c>
      <c r="I250" s="91">
        <f>IF(E250&lt;C250,O250,"")</f>
      </c>
      <c r="J250" s="90">
        <f>IF(E250&lt;C250,N250,"")</f>
      </c>
      <c r="K250" s="92"/>
      <c r="L250" s="92"/>
      <c r="M250" s="92"/>
      <c r="N250" s="90">
        <f>IF(E250="","",E250)</f>
      </c>
      <c r="O250" s="92">
        <f>IF(E250="","",B250)</f>
      </c>
      <c r="P250" s="94"/>
    </row>
    <row r="251" spans="1:16" ht="24" customHeight="1">
      <c r="A251" s="187"/>
      <c r="B251" s="244" t="s">
        <v>110</v>
      </c>
      <c r="C251" s="100">
        <v>5</v>
      </c>
      <c r="D251" s="9"/>
      <c r="E251" s="9"/>
      <c r="F251" s="55"/>
      <c r="G251" s="94"/>
      <c r="H251" s="90">
        <f>IF(E251="",C251,"")</f>
        <v>5</v>
      </c>
      <c r="I251" s="91">
        <f>IF(E251&lt;C251,O251,"")</f>
      </c>
      <c r="J251" s="90">
        <f>IF(E251&lt;C251,N251,"")</f>
      </c>
      <c r="K251" s="92"/>
      <c r="L251" s="92"/>
      <c r="M251" s="92"/>
      <c r="N251" s="90">
        <f>IF(E251="","",E251)</f>
      </c>
      <c r="O251" s="92">
        <f>IF(E251="","",B251)</f>
      </c>
      <c r="P251" s="94"/>
    </row>
    <row r="252" spans="1:16" ht="24.75" customHeight="1">
      <c r="A252" s="187"/>
      <c r="B252" s="251"/>
      <c r="C252" s="102" t="s">
        <v>40</v>
      </c>
      <c r="D252" s="18">
        <f>SUM(D248:D251)</f>
        <v>0</v>
      </c>
      <c r="E252" s="18">
        <f>SUM(E248:E251)</f>
        <v>0</v>
      </c>
      <c r="F252" s="55"/>
      <c r="G252" s="94"/>
      <c r="H252" s="90"/>
      <c r="I252" s="91"/>
      <c r="J252" s="90"/>
      <c r="K252" s="92"/>
      <c r="L252" s="92"/>
      <c r="M252" s="92"/>
      <c r="N252" s="90"/>
      <c r="O252" s="92"/>
      <c r="P252" s="94"/>
    </row>
    <row r="253" spans="1:16" ht="15">
      <c r="A253" s="15"/>
      <c r="B253" s="15"/>
      <c r="C253" s="15"/>
      <c r="D253" s="62"/>
      <c r="E253" s="62"/>
      <c r="F253" s="62"/>
      <c r="H253" s="90"/>
      <c r="I253" s="91"/>
      <c r="J253" s="90"/>
      <c r="K253" s="92"/>
      <c r="L253" s="92"/>
      <c r="M253" s="92"/>
      <c r="N253" s="90"/>
      <c r="O253" s="92"/>
      <c r="P253" s="94"/>
    </row>
    <row r="254" spans="1:16" ht="14.25" customHeight="1">
      <c r="A254" s="15"/>
      <c r="B254" s="15"/>
      <c r="C254" s="15"/>
      <c r="D254" s="62"/>
      <c r="E254" s="62"/>
      <c r="F254" s="62"/>
      <c r="H254" s="90"/>
      <c r="I254" s="91"/>
      <c r="J254" s="90"/>
      <c r="K254" s="92"/>
      <c r="L254" s="92"/>
      <c r="M254" s="92"/>
      <c r="N254" s="90"/>
      <c r="O254" s="92"/>
      <c r="P254" s="94"/>
    </row>
    <row r="255" spans="1:16" ht="25.5" customHeight="1">
      <c r="A255" s="182" t="s">
        <v>42</v>
      </c>
      <c r="B255" s="182"/>
      <c r="C255" s="183" t="s">
        <v>23</v>
      </c>
      <c r="D255" s="183"/>
      <c r="E255" s="183"/>
      <c r="F255" s="183"/>
      <c r="G255" s="79"/>
      <c r="H255" s="90"/>
      <c r="I255" s="91"/>
      <c r="J255" s="90"/>
      <c r="K255" s="92"/>
      <c r="L255" s="92"/>
      <c r="M255" s="92"/>
      <c r="N255" s="90"/>
      <c r="O255" s="93"/>
      <c r="P255" s="94"/>
    </row>
    <row r="256" spans="1:16" ht="21" customHeight="1">
      <c r="A256" s="205" t="s">
        <v>20</v>
      </c>
      <c r="B256" s="206"/>
      <c r="C256" s="207" t="s">
        <v>13</v>
      </c>
      <c r="D256" s="206"/>
      <c r="E256" s="206"/>
      <c r="F256" s="207" t="s">
        <v>158</v>
      </c>
      <c r="G256" s="65"/>
      <c r="H256" s="90"/>
      <c r="I256" s="91"/>
      <c r="J256" s="90"/>
      <c r="K256" s="92"/>
      <c r="L256" s="92"/>
      <c r="M256" s="92"/>
      <c r="N256" s="90"/>
      <c r="O256" s="95"/>
      <c r="P256" s="94"/>
    </row>
    <row r="257" spans="1:16" ht="15">
      <c r="A257" s="206"/>
      <c r="B257" s="206"/>
      <c r="C257" s="206"/>
      <c r="D257" s="206"/>
      <c r="E257" s="206"/>
      <c r="F257" s="206"/>
      <c r="G257" s="72"/>
      <c r="H257" s="90"/>
      <c r="I257" s="91"/>
      <c r="J257" s="90"/>
      <c r="K257" s="92"/>
      <c r="L257" s="92"/>
      <c r="M257" s="92"/>
      <c r="N257" s="90"/>
      <c r="O257" s="88"/>
      <c r="P257" s="94"/>
    </row>
    <row r="258" spans="1:16" ht="51.75" customHeight="1">
      <c r="A258" s="206"/>
      <c r="B258" s="206"/>
      <c r="C258" s="206"/>
      <c r="D258" s="206"/>
      <c r="E258" s="206"/>
      <c r="F258" s="206"/>
      <c r="G258" s="72"/>
      <c r="H258" s="90"/>
      <c r="I258" s="91"/>
      <c r="J258" s="90"/>
      <c r="K258" s="92"/>
      <c r="L258" s="92"/>
      <c r="M258" s="92"/>
      <c r="N258" s="90"/>
      <c r="O258" s="88"/>
      <c r="P258" s="94"/>
    </row>
    <row r="259" spans="1:16" ht="21.75" customHeight="1">
      <c r="A259" s="199" t="s">
        <v>0</v>
      </c>
      <c r="B259" s="207" t="s">
        <v>1</v>
      </c>
      <c r="C259" s="241" t="s">
        <v>2</v>
      </c>
      <c r="D259" s="242"/>
      <c r="E259" s="242"/>
      <c r="F259" s="243"/>
      <c r="G259" s="96"/>
      <c r="H259" s="90"/>
      <c r="I259" s="91"/>
      <c r="J259" s="90"/>
      <c r="K259" s="92"/>
      <c r="L259" s="92"/>
      <c r="M259" s="92"/>
      <c r="N259" s="90"/>
      <c r="O259" s="99"/>
      <c r="P259" s="94"/>
    </row>
    <row r="260" spans="1:16" ht="25.5" customHeight="1" thickBot="1">
      <c r="A260" s="199"/>
      <c r="B260" s="207"/>
      <c r="C260" s="22" t="s">
        <v>3</v>
      </c>
      <c r="D260" s="54" t="s">
        <v>4</v>
      </c>
      <c r="E260" s="54" t="s">
        <v>5</v>
      </c>
      <c r="F260" s="53" t="s">
        <v>6</v>
      </c>
      <c r="G260" s="96"/>
      <c r="H260" s="90"/>
      <c r="I260" s="91"/>
      <c r="J260" s="90"/>
      <c r="K260" s="92"/>
      <c r="L260" s="92"/>
      <c r="M260" s="92"/>
      <c r="N260" s="90"/>
      <c r="O260" s="99"/>
      <c r="P260" s="94"/>
    </row>
    <row r="261" spans="1:16" ht="32.25" customHeight="1" thickBot="1">
      <c r="A261" s="187" t="s">
        <v>290</v>
      </c>
      <c r="B261" s="23" t="s">
        <v>111</v>
      </c>
      <c r="C261" s="100">
        <v>5</v>
      </c>
      <c r="D261" s="9"/>
      <c r="E261" s="9"/>
      <c r="F261" s="55"/>
      <c r="G261" s="94"/>
      <c r="H261" s="90">
        <f aca="true" t="shared" si="18" ref="H261:H270">IF(E261="",C261,"")</f>
        <v>5</v>
      </c>
      <c r="I261" s="91">
        <f aca="true" t="shared" si="19" ref="I261:I270">IF(E261&lt;C261,O261,"")</f>
      </c>
      <c r="J261" s="90">
        <f aca="true" t="shared" si="20" ref="J261:J270">IF(E261&lt;C261,N261,"")</f>
      </c>
      <c r="K261" s="92"/>
      <c r="L261" s="92"/>
      <c r="M261" s="92"/>
      <c r="N261" s="90">
        <f aca="true" t="shared" si="21" ref="N261:N270">IF(E261="","",E261)</f>
      </c>
      <c r="O261" s="92">
        <f aca="true" t="shared" si="22" ref="O261:O270">IF(E261="","",B261)</f>
      </c>
      <c r="P261" s="94"/>
    </row>
    <row r="262" spans="1:16" ht="29.25" customHeight="1" thickBot="1">
      <c r="A262" s="187"/>
      <c r="B262" s="24" t="s">
        <v>112</v>
      </c>
      <c r="C262" s="100">
        <v>5</v>
      </c>
      <c r="D262" s="9"/>
      <c r="E262" s="9"/>
      <c r="F262" s="55"/>
      <c r="G262" s="94"/>
      <c r="H262" s="90">
        <f t="shared" si="18"/>
        <v>5</v>
      </c>
      <c r="I262" s="91">
        <f t="shared" si="19"/>
      </c>
      <c r="J262" s="90">
        <f t="shared" si="20"/>
      </c>
      <c r="K262" s="92"/>
      <c r="L262" s="92"/>
      <c r="M262" s="92"/>
      <c r="N262" s="90">
        <f t="shared" si="21"/>
      </c>
      <c r="O262" s="92">
        <f t="shared" si="22"/>
      </c>
      <c r="P262" s="94"/>
    </row>
    <row r="263" spans="1:16" ht="33" customHeight="1" thickBot="1">
      <c r="A263" s="187"/>
      <c r="B263" s="24" t="s">
        <v>113</v>
      </c>
      <c r="C263" s="100">
        <v>3</v>
      </c>
      <c r="D263" s="9"/>
      <c r="E263" s="9"/>
      <c r="F263" s="55"/>
      <c r="G263" s="94"/>
      <c r="H263" s="90">
        <f t="shared" si="18"/>
        <v>3</v>
      </c>
      <c r="I263" s="91">
        <f t="shared" si="19"/>
      </c>
      <c r="J263" s="90">
        <f t="shared" si="20"/>
      </c>
      <c r="K263" s="92"/>
      <c r="L263" s="92"/>
      <c r="M263" s="92"/>
      <c r="N263" s="90">
        <f t="shared" si="21"/>
      </c>
      <c r="O263" s="92">
        <f t="shared" si="22"/>
      </c>
      <c r="P263" s="94"/>
    </row>
    <row r="264" spans="1:16" ht="30.75" customHeight="1" thickBot="1">
      <c r="A264" s="187"/>
      <c r="B264" s="24" t="s">
        <v>114</v>
      </c>
      <c r="C264" s="100">
        <v>10</v>
      </c>
      <c r="D264" s="9"/>
      <c r="E264" s="9"/>
      <c r="F264" s="55"/>
      <c r="G264" s="94"/>
      <c r="H264" s="90">
        <f t="shared" si="18"/>
        <v>10</v>
      </c>
      <c r="I264" s="91">
        <f t="shared" si="19"/>
      </c>
      <c r="J264" s="90">
        <f t="shared" si="20"/>
      </c>
      <c r="K264" s="92"/>
      <c r="L264" s="92"/>
      <c r="M264" s="92"/>
      <c r="N264" s="90">
        <f t="shared" si="21"/>
      </c>
      <c r="O264" s="92">
        <f t="shared" si="22"/>
      </c>
      <c r="P264" s="94"/>
    </row>
    <row r="265" spans="1:16" ht="30" customHeight="1" thickBot="1">
      <c r="A265" s="187"/>
      <c r="B265" s="24" t="s">
        <v>115</v>
      </c>
      <c r="C265" s="100">
        <v>3</v>
      </c>
      <c r="D265" s="9"/>
      <c r="E265" s="9"/>
      <c r="F265" s="55"/>
      <c r="G265" s="94"/>
      <c r="H265" s="90">
        <f t="shared" si="18"/>
        <v>3</v>
      </c>
      <c r="I265" s="91">
        <f t="shared" si="19"/>
      </c>
      <c r="J265" s="90">
        <f t="shared" si="20"/>
      </c>
      <c r="K265" s="92"/>
      <c r="L265" s="92"/>
      <c r="M265" s="92"/>
      <c r="N265" s="90">
        <f t="shared" si="21"/>
      </c>
      <c r="O265" s="92">
        <f t="shared" si="22"/>
      </c>
      <c r="P265" s="94"/>
    </row>
    <row r="266" spans="1:16" ht="21.75" customHeight="1" thickBot="1">
      <c r="A266" s="187"/>
      <c r="B266" s="24" t="s">
        <v>116</v>
      </c>
      <c r="C266" s="100">
        <v>3</v>
      </c>
      <c r="D266" s="9"/>
      <c r="E266" s="9"/>
      <c r="F266" s="55"/>
      <c r="G266" s="94"/>
      <c r="H266" s="90">
        <f t="shared" si="18"/>
        <v>3</v>
      </c>
      <c r="I266" s="91">
        <f t="shared" si="19"/>
      </c>
      <c r="J266" s="90">
        <f t="shared" si="20"/>
      </c>
      <c r="K266" s="92"/>
      <c r="L266" s="92"/>
      <c r="M266" s="92"/>
      <c r="N266" s="90">
        <f t="shared" si="21"/>
      </c>
      <c r="O266" s="92">
        <f t="shared" si="22"/>
      </c>
      <c r="P266" s="94"/>
    </row>
    <row r="267" spans="1:16" ht="27.75" customHeight="1" thickBot="1">
      <c r="A267" s="187"/>
      <c r="B267" s="24" t="s">
        <v>117</v>
      </c>
      <c r="C267" s="100">
        <v>3</v>
      </c>
      <c r="D267" s="9"/>
      <c r="E267" s="9"/>
      <c r="F267" s="55"/>
      <c r="G267" s="94"/>
      <c r="H267" s="90">
        <f t="shared" si="18"/>
        <v>3</v>
      </c>
      <c r="I267" s="91">
        <f t="shared" si="19"/>
      </c>
      <c r="J267" s="90">
        <f t="shared" si="20"/>
      </c>
      <c r="K267" s="92"/>
      <c r="L267" s="92"/>
      <c r="M267" s="92"/>
      <c r="N267" s="90">
        <f t="shared" si="21"/>
      </c>
      <c r="O267" s="92">
        <f t="shared" si="22"/>
      </c>
      <c r="P267" s="94"/>
    </row>
    <row r="268" spans="1:16" ht="30.75" customHeight="1" thickBot="1">
      <c r="A268" s="187"/>
      <c r="B268" s="24" t="s">
        <v>118</v>
      </c>
      <c r="C268" s="100">
        <v>5</v>
      </c>
      <c r="D268" s="9"/>
      <c r="E268" s="9"/>
      <c r="F268" s="55"/>
      <c r="G268" s="94"/>
      <c r="H268" s="90">
        <f t="shared" si="18"/>
        <v>5</v>
      </c>
      <c r="I268" s="91">
        <f t="shared" si="19"/>
      </c>
      <c r="J268" s="90">
        <f t="shared" si="20"/>
      </c>
      <c r="K268" s="92"/>
      <c r="L268" s="92"/>
      <c r="M268" s="92"/>
      <c r="N268" s="90">
        <f t="shared" si="21"/>
      </c>
      <c r="O268" s="92">
        <f t="shared" si="22"/>
      </c>
      <c r="P268" s="94"/>
    </row>
    <row r="269" spans="1:16" ht="32.25" customHeight="1" thickBot="1">
      <c r="A269" s="187"/>
      <c r="B269" s="24" t="s">
        <v>119</v>
      </c>
      <c r="C269" s="100">
        <v>10</v>
      </c>
      <c r="D269" s="9"/>
      <c r="E269" s="9"/>
      <c r="F269" s="55"/>
      <c r="G269" s="94"/>
      <c r="H269" s="90">
        <f t="shared" si="18"/>
        <v>10</v>
      </c>
      <c r="I269" s="91">
        <f t="shared" si="19"/>
      </c>
      <c r="J269" s="90">
        <f t="shared" si="20"/>
      </c>
      <c r="K269" s="92"/>
      <c r="L269" s="92"/>
      <c r="M269" s="92"/>
      <c r="N269" s="90">
        <f t="shared" si="21"/>
      </c>
      <c r="O269" s="92">
        <f t="shared" si="22"/>
      </c>
      <c r="P269" s="94"/>
    </row>
    <row r="270" spans="1:16" ht="24" customHeight="1">
      <c r="A270" s="187"/>
      <c r="B270" s="244" t="s">
        <v>120</v>
      </c>
      <c r="C270" s="100">
        <v>3</v>
      </c>
      <c r="D270" s="9"/>
      <c r="E270" s="9"/>
      <c r="F270" s="55"/>
      <c r="G270" s="94"/>
      <c r="H270" s="90">
        <f t="shared" si="18"/>
        <v>3</v>
      </c>
      <c r="I270" s="91">
        <f t="shared" si="19"/>
      </c>
      <c r="J270" s="90">
        <f t="shared" si="20"/>
      </c>
      <c r="K270" s="92"/>
      <c r="L270" s="92"/>
      <c r="M270" s="92"/>
      <c r="N270" s="90">
        <f t="shared" si="21"/>
      </c>
      <c r="O270" s="92">
        <f t="shared" si="22"/>
      </c>
      <c r="P270" s="94"/>
    </row>
    <row r="271" spans="1:16" ht="27.75" customHeight="1">
      <c r="A271" s="187"/>
      <c r="B271" s="251"/>
      <c r="C271" s="102" t="s">
        <v>40</v>
      </c>
      <c r="D271" s="18">
        <f>SUM(D261:D270)</f>
        <v>0</v>
      </c>
      <c r="E271" s="18">
        <f>SUM(E261:E270)</f>
        <v>0</v>
      </c>
      <c r="F271" s="55"/>
      <c r="G271" s="94"/>
      <c r="H271" s="90"/>
      <c r="I271" s="91"/>
      <c r="J271" s="90"/>
      <c r="K271" s="92"/>
      <c r="L271" s="92"/>
      <c r="M271" s="92"/>
      <c r="N271" s="90"/>
      <c r="O271" s="92"/>
      <c r="P271" s="94"/>
    </row>
    <row r="272" spans="1:16" ht="18.75" customHeight="1">
      <c r="A272" s="15"/>
      <c r="B272" s="15"/>
      <c r="C272" s="26"/>
      <c r="D272" s="19"/>
      <c r="E272" s="19"/>
      <c r="F272" s="19"/>
      <c r="G272" s="103"/>
      <c r="H272" s="90"/>
      <c r="I272" s="91"/>
      <c r="J272" s="90"/>
      <c r="K272" s="92"/>
      <c r="L272" s="92"/>
      <c r="M272" s="92"/>
      <c r="N272" s="90"/>
      <c r="O272" s="92"/>
      <c r="P272" s="94"/>
    </row>
    <row r="273" spans="1:16" ht="25.5" customHeight="1">
      <c r="A273" s="182" t="s">
        <v>42</v>
      </c>
      <c r="B273" s="182"/>
      <c r="C273" s="183" t="s">
        <v>23</v>
      </c>
      <c r="D273" s="183"/>
      <c r="E273" s="183"/>
      <c r="F273" s="183"/>
      <c r="G273" s="79"/>
      <c r="H273" s="90"/>
      <c r="I273" s="91"/>
      <c r="J273" s="90"/>
      <c r="K273" s="92"/>
      <c r="L273" s="92"/>
      <c r="M273" s="92"/>
      <c r="N273" s="90"/>
      <c r="O273" s="93"/>
      <c r="P273" s="94"/>
    </row>
    <row r="274" spans="1:16" ht="21" customHeight="1">
      <c r="A274" s="205" t="s">
        <v>20</v>
      </c>
      <c r="B274" s="206"/>
      <c r="C274" s="207" t="s">
        <v>13</v>
      </c>
      <c r="D274" s="206"/>
      <c r="E274" s="206"/>
      <c r="F274" s="207" t="s">
        <v>159</v>
      </c>
      <c r="G274" s="65"/>
      <c r="H274" s="90"/>
      <c r="I274" s="91"/>
      <c r="J274" s="90"/>
      <c r="K274" s="92"/>
      <c r="L274" s="92"/>
      <c r="M274" s="92"/>
      <c r="N274" s="90"/>
      <c r="O274" s="95"/>
      <c r="P274" s="94"/>
    </row>
    <row r="275" spans="1:16" ht="15">
      <c r="A275" s="206"/>
      <c r="B275" s="206"/>
      <c r="C275" s="206"/>
      <c r="D275" s="206"/>
      <c r="E275" s="206"/>
      <c r="F275" s="206"/>
      <c r="G275" s="72"/>
      <c r="H275" s="90"/>
      <c r="I275" s="91"/>
      <c r="J275" s="90"/>
      <c r="K275" s="92"/>
      <c r="L275" s="92"/>
      <c r="M275" s="92"/>
      <c r="N275" s="90"/>
      <c r="O275" s="88"/>
      <c r="P275" s="94"/>
    </row>
    <row r="276" spans="1:16" ht="48.75" customHeight="1">
      <c r="A276" s="206"/>
      <c r="B276" s="206"/>
      <c r="C276" s="206"/>
      <c r="D276" s="206"/>
      <c r="E276" s="206"/>
      <c r="F276" s="206"/>
      <c r="G276" s="72"/>
      <c r="H276" s="90"/>
      <c r="I276" s="91"/>
      <c r="J276" s="90"/>
      <c r="K276" s="92"/>
      <c r="L276" s="92"/>
      <c r="M276" s="92"/>
      <c r="N276" s="90"/>
      <c r="O276" s="88"/>
      <c r="P276" s="94"/>
    </row>
    <row r="277" spans="1:16" ht="21.75" customHeight="1">
      <c r="A277" s="199" t="s">
        <v>0</v>
      </c>
      <c r="B277" s="207" t="s">
        <v>1</v>
      </c>
      <c r="C277" s="241" t="s">
        <v>2</v>
      </c>
      <c r="D277" s="242"/>
      <c r="E277" s="242"/>
      <c r="F277" s="243"/>
      <c r="G277" s="96"/>
      <c r="H277" s="90"/>
      <c r="I277" s="91"/>
      <c r="J277" s="90"/>
      <c r="K277" s="92"/>
      <c r="L277" s="92"/>
      <c r="M277" s="92"/>
      <c r="N277" s="90"/>
      <c r="O277" s="99"/>
      <c r="P277" s="94"/>
    </row>
    <row r="278" spans="1:16" ht="26.25" customHeight="1" thickBot="1">
      <c r="A278" s="199"/>
      <c r="B278" s="207"/>
      <c r="C278" s="22" t="s">
        <v>3</v>
      </c>
      <c r="D278" s="54" t="s">
        <v>4</v>
      </c>
      <c r="E278" s="54" t="s">
        <v>5</v>
      </c>
      <c r="F278" s="53" t="s">
        <v>6</v>
      </c>
      <c r="G278" s="96"/>
      <c r="H278" s="90"/>
      <c r="I278" s="91"/>
      <c r="J278" s="90"/>
      <c r="K278" s="92"/>
      <c r="L278" s="92"/>
      <c r="M278" s="92"/>
      <c r="N278" s="90"/>
      <c r="O278" s="99"/>
      <c r="P278" s="94"/>
    </row>
    <row r="279" spans="1:16" ht="32.25" customHeight="1" thickBot="1">
      <c r="A279" s="187" t="s">
        <v>292</v>
      </c>
      <c r="B279" s="23" t="s">
        <v>121</v>
      </c>
      <c r="C279" s="100">
        <v>5</v>
      </c>
      <c r="D279" s="9"/>
      <c r="E279" s="9"/>
      <c r="F279" s="55"/>
      <c r="G279" s="94"/>
      <c r="H279" s="90">
        <f aca="true" t="shared" si="23" ref="H279:H286">IF(E279="",C279,"")</f>
        <v>5</v>
      </c>
      <c r="I279" s="91">
        <f aca="true" t="shared" si="24" ref="I279:I286">IF(E279&lt;C279,O279,"")</f>
      </c>
      <c r="J279" s="90">
        <f aca="true" t="shared" si="25" ref="J279:J286">IF(E279&lt;C279,N279,"")</f>
      </c>
      <c r="K279" s="92"/>
      <c r="L279" s="92"/>
      <c r="M279" s="92"/>
      <c r="N279" s="90">
        <f aca="true" t="shared" si="26" ref="N279:N286">IF(E279="","",E279)</f>
      </c>
      <c r="O279" s="92">
        <f aca="true" t="shared" si="27" ref="O279:O286">IF(E279="","",B279)</f>
      </c>
      <c r="P279" s="94"/>
    </row>
    <row r="280" spans="1:16" ht="31.5" customHeight="1" thickBot="1">
      <c r="A280" s="187"/>
      <c r="B280" s="24" t="s">
        <v>122</v>
      </c>
      <c r="C280" s="100">
        <v>3</v>
      </c>
      <c r="D280" s="9"/>
      <c r="E280" s="9"/>
      <c r="F280" s="55"/>
      <c r="G280" s="94"/>
      <c r="H280" s="90">
        <f t="shared" si="23"/>
        <v>3</v>
      </c>
      <c r="I280" s="91">
        <f t="shared" si="24"/>
      </c>
      <c r="J280" s="90">
        <f t="shared" si="25"/>
      </c>
      <c r="K280" s="92"/>
      <c r="L280" s="92"/>
      <c r="M280" s="92"/>
      <c r="N280" s="90">
        <f t="shared" si="26"/>
      </c>
      <c r="O280" s="92">
        <f t="shared" si="27"/>
      </c>
      <c r="P280" s="94"/>
    </row>
    <row r="281" spans="1:16" ht="60" customHeight="1" thickBot="1">
      <c r="A281" s="187"/>
      <c r="B281" s="24" t="s">
        <v>123</v>
      </c>
      <c r="C281" s="100">
        <v>5</v>
      </c>
      <c r="D281" s="9"/>
      <c r="E281" s="9"/>
      <c r="F281" s="55"/>
      <c r="G281" s="94"/>
      <c r="H281" s="90">
        <f t="shared" si="23"/>
        <v>5</v>
      </c>
      <c r="I281" s="91">
        <f t="shared" si="24"/>
      </c>
      <c r="J281" s="90">
        <f t="shared" si="25"/>
      </c>
      <c r="K281" s="92"/>
      <c r="L281" s="92"/>
      <c r="M281" s="92"/>
      <c r="N281" s="90">
        <f t="shared" si="26"/>
      </c>
      <c r="O281" s="92">
        <f t="shared" si="27"/>
      </c>
      <c r="P281" s="94"/>
    </row>
    <row r="282" spans="1:16" ht="30.75" customHeight="1" thickBot="1">
      <c r="A282" s="187"/>
      <c r="B282" s="24" t="s">
        <v>124</v>
      </c>
      <c r="C282" s="100">
        <v>5</v>
      </c>
      <c r="D282" s="9"/>
      <c r="E282" s="9"/>
      <c r="F282" s="55"/>
      <c r="G282" s="94"/>
      <c r="H282" s="90">
        <f t="shared" si="23"/>
        <v>5</v>
      </c>
      <c r="I282" s="91">
        <f t="shared" si="24"/>
      </c>
      <c r="J282" s="90">
        <f t="shared" si="25"/>
      </c>
      <c r="K282" s="92"/>
      <c r="L282" s="92"/>
      <c r="M282" s="92"/>
      <c r="N282" s="90">
        <f t="shared" si="26"/>
      </c>
      <c r="O282" s="92">
        <f t="shared" si="27"/>
      </c>
      <c r="P282" s="94"/>
    </row>
    <row r="283" spans="1:16" ht="32.25" customHeight="1" thickBot="1">
      <c r="A283" s="187"/>
      <c r="B283" s="24" t="s">
        <v>125</v>
      </c>
      <c r="C283" s="100">
        <v>5</v>
      </c>
      <c r="D283" s="9"/>
      <c r="E283" s="9"/>
      <c r="F283" s="55"/>
      <c r="G283" s="94"/>
      <c r="H283" s="90">
        <f t="shared" si="23"/>
        <v>5</v>
      </c>
      <c r="I283" s="91">
        <f t="shared" si="24"/>
      </c>
      <c r="J283" s="90">
        <f t="shared" si="25"/>
      </c>
      <c r="K283" s="92"/>
      <c r="L283" s="92"/>
      <c r="M283" s="92"/>
      <c r="N283" s="90">
        <f t="shared" si="26"/>
      </c>
      <c r="O283" s="92">
        <f t="shared" si="27"/>
      </c>
      <c r="P283" s="94"/>
    </row>
    <row r="284" spans="1:16" ht="32.25" customHeight="1" thickBot="1">
      <c r="A284" s="187"/>
      <c r="B284" s="24" t="s">
        <v>126</v>
      </c>
      <c r="C284" s="100">
        <v>10</v>
      </c>
      <c r="D284" s="9"/>
      <c r="E284" s="9"/>
      <c r="F284" s="55"/>
      <c r="G284" s="94"/>
      <c r="H284" s="90">
        <f t="shared" si="23"/>
        <v>10</v>
      </c>
      <c r="I284" s="91">
        <f t="shared" si="24"/>
      </c>
      <c r="J284" s="90">
        <f t="shared" si="25"/>
      </c>
      <c r="K284" s="92"/>
      <c r="L284" s="92"/>
      <c r="M284" s="92"/>
      <c r="N284" s="90">
        <f t="shared" si="26"/>
      </c>
      <c r="O284" s="92">
        <f t="shared" si="27"/>
      </c>
      <c r="P284" s="94"/>
    </row>
    <row r="285" spans="1:16" ht="33.75" customHeight="1" thickBot="1">
      <c r="A285" s="187"/>
      <c r="B285" s="24" t="s">
        <v>127</v>
      </c>
      <c r="C285" s="100">
        <v>5</v>
      </c>
      <c r="D285" s="9"/>
      <c r="E285" s="9"/>
      <c r="F285" s="55"/>
      <c r="G285" s="94"/>
      <c r="H285" s="90">
        <f t="shared" si="23"/>
        <v>5</v>
      </c>
      <c r="I285" s="91">
        <f t="shared" si="24"/>
      </c>
      <c r="J285" s="90">
        <f t="shared" si="25"/>
      </c>
      <c r="K285" s="92"/>
      <c r="L285" s="92"/>
      <c r="M285" s="92"/>
      <c r="N285" s="90">
        <f t="shared" si="26"/>
      </c>
      <c r="O285" s="92">
        <f t="shared" si="27"/>
      </c>
      <c r="P285" s="94"/>
    </row>
    <row r="286" spans="1:16" ht="24" customHeight="1">
      <c r="A286" s="187"/>
      <c r="B286" s="244" t="s">
        <v>128</v>
      </c>
      <c r="C286" s="100">
        <v>10</v>
      </c>
      <c r="D286" s="9"/>
      <c r="E286" s="9"/>
      <c r="F286" s="55"/>
      <c r="G286" s="94"/>
      <c r="H286" s="90">
        <f t="shared" si="23"/>
        <v>10</v>
      </c>
      <c r="I286" s="91">
        <f t="shared" si="24"/>
      </c>
      <c r="J286" s="90">
        <f t="shared" si="25"/>
      </c>
      <c r="K286" s="92"/>
      <c r="L286" s="92"/>
      <c r="M286" s="92"/>
      <c r="N286" s="90">
        <f t="shared" si="26"/>
      </c>
      <c r="O286" s="92">
        <f t="shared" si="27"/>
      </c>
      <c r="P286" s="94"/>
    </row>
    <row r="287" spans="1:16" ht="27.75" customHeight="1">
      <c r="A287" s="187"/>
      <c r="B287" s="251"/>
      <c r="C287" s="102" t="s">
        <v>40</v>
      </c>
      <c r="D287" s="18">
        <f>SUM(D279:D286)</f>
        <v>0</v>
      </c>
      <c r="E287" s="18">
        <f>SUM(E279:E286)</f>
        <v>0</v>
      </c>
      <c r="F287" s="55"/>
      <c r="G287" s="94"/>
      <c r="H287" s="90"/>
      <c r="I287" s="91"/>
      <c r="J287" s="90"/>
      <c r="K287" s="92"/>
      <c r="L287" s="92"/>
      <c r="M287" s="92"/>
      <c r="N287" s="90"/>
      <c r="O287" s="92"/>
      <c r="P287" s="94"/>
    </row>
    <row r="288" spans="1:16" ht="23.25" customHeight="1">
      <c r="A288" s="15"/>
      <c r="B288" s="15"/>
      <c r="C288" s="26"/>
      <c r="D288" s="19"/>
      <c r="E288" s="19"/>
      <c r="F288" s="19"/>
      <c r="G288" s="103"/>
      <c r="H288" s="90"/>
      <c r="I288" s="91"/>
      <c r="J288" s="90"/>
      <c r="K288" s="92"/>
      <c r="L288" s="92"/>
      <c r="M288" s="92"/>
      <c r="N288" s="90"/>
      <c r="O288" s="92"/>
      <c r="P288" s="94"/>
    </row>
    <row r="289" spans="1:16" ht="15">
      <c r="A289" s="15"/>
      <c r="B289" s="15"/>
      <c r="C289" s="15"/>
      <c r="D289" s="62"/>
      <c r="E289" s="62"/>
      <c r="F289" s="62"/>
      <c r="H289" s="90"/>
      <c r="I289" s="91"/>
      <c r="J289" s="90"/>
      <c r="K289" s="92"/>
      <c r="L289" s="92"/>
      <c r="M289" s="92"/>
      <c r="N289" s="90"/>
      <c r="O289" s="92"/>
      <c r="P289" s="94"/>
    </row>
    <row r="290" spans="1:16" ht="25.5" customHeight="1">
      <c r="A290" s="182" t="s">
        <v>42</v>
      </c>
      <c r="B290" s="182"/>
      <c r="C290" s="183" t="s">
        <v>23</v>
      </c>
      <c r="D290" s="183"/>
      <c r="E290" s="183"/>
      <c r="F290" s="183"/>
      <c r="G290" s="79"/>
      <c r="H290" s="90"/>
      <c r="I290" s="91"/>
      <c r="J290" s="90"/>
      <c r="K290" s="92"/>
      <c r="L290" s="92"/>
      <c r="M290" s="92"/>
      <c r="N290" s="90"/>
      <c r="O290" s="93"/>
      <c r="P290" s="94"/>
    </row>
    <row r="291" spans="1:16" ht="21" customHeight="1">
      <c r="A291" s="205" t="s">
        <v>20</v>
      </c>
      <c r="B291" s="206"/>
      <c r="C291" s="207" t="s">
        <v>13</v>
      </c>
      <c r="D291" s="206"/>
      <c r="E291" s="206"/>
      <c r="F291" s="207" t="s">
        <v>160</v>
      </c>
      <c r="G291" s="65"/>
      <c r="H291" s="90"/>
      <c r="I291" s="91"/>
      <c r="J291" s="90"/>
      <c r="K291" s="92"/>
      <c r="L291" s="92"/>
      <c r="M291" s="92"/>
      <c r="N291" s="90"/>
      <c r="O291" s="95"/>
      <c r="P291" s="94"/>
    </row>
    <row r="292" spans="1:16" ht="15">
      <c r="A292" s="206"/>
      <c r="B292" s="206"/>
      <c r="C292" s="206"/>
      <c r="D292" s="206"/>
      <c r="E292" s="206"/>
      <c r="F292" s="206"/>
      <c r="G292" s="72"/>
      <c r="H292" s="90"/>
      <c r="I292" s="91"/>
      <c r="J292" s="90"/>
      <c r="K292" s="92"/>
      <c r="L292" s="92"/>
      <c r="M292" s="92"/>
      <c r="N292" s="90"/>
      <c r="O292" s="88"/>
      <c r="P292" s="94"/>
    </row>
    <row r="293" spans="1:16" ht="51" customHeight="1">
      <c r="A293" s="206"/>
      <c r="B293" s="206"/>
      <c r="C293" s="206"/>
      <c r="D293" s="206"/>
      <c r="E293" s="206"/>
      <c r="F293" s="206"/>
      <c r="G293" s="72"/>
      <c r="H293" s="90"/>
      <c r="I293" s="91"/>
      <c r="J293" s="90"/>
      <c r="K293" s="92"/>
      <c r="L293" s="92"/>
      <c r="M293" s="92"/>
      <c r="N293" s="90"/>
      <c r="O293" s="88"/>
      <c r="P293" s="94"/>
    </row>
    <row r="294" spans="1:16" ht="21.75" customHeight="1">
      <c r="A294" s="199" t="s">
        <v>0</v>
      </c>
      <c r="B294" s="207" t="s">
        <v>1</v>
      </c>
      <c r="C294" s="241" t="s">
        <v>2</v>
      </c>
      <c r="D294" s="242"/>
      <c r="E294" s="242"/>
      <c r="F294" s="243"/>
      <c r="G294" s="96"/>
      <c r="H294" s="90"/>
      <c r="I294" s="91"/>
      <c r="J294" s="90"/>
      <c r="K294" s="92"/>
      <c r="L294" s="92"/>
      <c r="M294" s="92"/>
      <c r="N294" s="90"/>
      <c r="O294" s="99"/>
      <c r="P294" s="94"/>
    </row>
    <row r="295" spans="1:16" ht="27" customHeight="1" thickBot="1">
      <c r="A295" s="199"/>
      <c r="B295" s="207"/>
      <c r="C295" s="22" t="s">
        <v>3</v>
      </c>
      <c r="D295" s="54" t="s">
        <v>4</v>
      </c>
      <c r="E295" s="54" t="s">
        <v>5</v>
      </c>
      <c r="F295" s="53" t="s">
        <v>6</v>
      </c>
      <c r="G295" s="96"/>
      <c r="H295" s="90"/>
      <c r="I295" s="91"/>
      <c r="J295" s="90"/>
      <c r="K295" s="92"/>
      <c r="L295" s="92"/>
      <c r="M295" s="92"/>
      <c r="N295" s="90"/>
      <c r="O295" s="99"/>
      <c r="P295" s="94"/>
    </row>
    <row r="296" spans="1:16" ht="25.5" customHeight="1" thickBot="1">
      <c r="A296" s="187" t="s">
        <v>293</v>
      </c>
      <c r="B296" s="23" t="s">
        <v>129</v>
      </c>
      <c r="C296" s="100">
        <v>3</v>
      </c>
      <c r="D296" s="9"/>
      <c r="E296" s="9"/>
      <c r="F296" s="55"/>
      <c r="G296" s="94"/>
      <c r="H296" s="90">
        <f aca="true" t="shared" si="28" ref="H296:H304">IF(E296="",C296,"")</f>
        <v>3</v>
      </c>
      <c r="I296" s="91">
        <f aca="true" t="shared" si="29" ref="I296:I304">IF(E296&lt;C296,O296,"")</f>
      </c>
      <c r="J296" s="90">
        <f aca="true" t="shared" si="30" ref="J296:J304">IF(E296&lt;C296,N296,"")</f>
      </c>
      <c r="K296" s="92"/>
      <c r="L296" s="92"/>
      <c r="M296" s="92"/>
      <c r="N296" s="90">
        <f aca="true" t="shared" si="31" ref="N296:N304">IF(E296="","",E296)</f>
      </c>
      <c r="O296" s="92">
        <f aca="true" t="shared" si="32" ref="O296:O304">IF(E296="","",B296)</f>
      </c>
      <c r="P296" s="94"/>
    </row>
    <row r="297" spans="1:16" ht="31.5" customHeight="1" thickBot="1">
      <c r="A297" s="187"/>
      <c r="B297" s="24" t="s">
        <v>130</v>
      </c>
      <c r="C297" s="100">
        <v>3</v>
      </c>
      <c r="D297" s="9"/>
      <c r="E297" s="9"/>
      <c r="F297" s="55"/>
      <c r="G297" s="94"/>
      <c r="H297" s="90">
        <f t="shared" si="28"/>
        <v>3</v>
      </c>
      <c r="I297" s="91">
        <f t="shared" si="29"/>
      </c>
      <c r="J297" s="90">
        <f t="shared" si="30"/>
      </c>
      <c r="K297" s="92"/>
      <c r="L297" s="92"/>
      <c r="M297" s="92"/>
      <c r="N297" s="90">
        <f t="shared" si="31"/>
      </c>
      <c r="O297" s="92">
        <f t="shared" si="32"/>
      </c>
      <c r="P297" s="94"/>
    </row>
    <row r="298" spans="1:16" ht="30.75" customHeight="1" thickBot="1">
      <c r="A298" s="187"/>
      <c r="B298" s="24" t="s">
        <v>131</v>
      </c>
      <c r="C298" s="100">
        <v>3</v>
      </c>
      <c r="D298" s="9"/>
      <c r="E298" s="9"/>
      <c r="F298" s="55"/>
      <c r="G298" s="94"/>
      <c r="H298" s="90">
        <f t="shared" si="28"/>
        <v>3</v>
      </c>
      <c r="I298" s="91">
        <f>IF(E298&lt;C298,O298,"")</f>
      </c>
      <c r="J298" s="90">
        <f t="shared" si="30"/>
      </c>
      <c r="K298" s="92"/>
      <c r="L298" s="92"/>
      <c r="M298" s="92"/>
      <c r="N298" s="90">
        <f t="shared" si="31"/>
      </c>
      <c r="O298" s="92">
        <f t="shared" si="32"/>
      </c>
      <c r="P298" s="94"/>
    </row>
    <row r="299" spans="1:16" ht="60.75" customHeight="1" thickBot="1">
      <c r="A299" s="187"/>
      <c r="B299" s="24" t="s">
        <v>132</v>
      </c>
      <c r="C299" s="100">
        <v>3</v>
      </c>
      <c r="D299" s="9"/>
      <c r="E299" s="9"/>
      <c r="F299" s="55"/>
      <c r="G299" s="94"/>
      <c r="H299" s="90">
        <f t="shared" si="28"/>
        <v>3</v>
      </c>
      <c r="I299" s="91">
        <f t="shared" si="29"/>
      </c>
      <c r="J299" s="90">
        <f t="shared" si="30"/>
      </c>
      <c r="K299" s="92"/>
      <c r="L299" s="92"/>
      <c r="M299" s="92"/>
      <c r="N299" s="90">
        <f t="shared" si="31"/>
      </c>
      <c r="O299" s="92">
        <f t="shared" si="32"/>
      </c>
      <c r="P299" s="94"/>
    </row>
    <row r="300" spans="1:16" ht="32.25" customHeight="1" thickBot="1">
      <c r="A300" s="187"/>
      <c r="B300" s="24" t="s">
        <v>133</v>
      </c>
      <c r="C300" s="100">
        <v>3</v>
      </c>
      <c r="D300" s="9"/>
      <c r="E300" s="9"/>
      <c r="F300" s="55"/>
      <c r="G300" s="94"/>
      <c r="H300" s="90">
        <f t="shared" si="28"/>
        <v>3</v>
      </c>
      <c r="I300" s="91">
        <f t="shared" si="29"/>
      </c>
      <c r="J300" s="90">
        <f t="shared" si="30"/>
      </c>
      <c r="K300" s="92"/>
      <c r="L300" s="92"/>
      <c r="M300" s="92"/>
      <c r="N300" s="90">
        <f t="shared" si="31"/>
      </c>
      <c r="O300" s="92">
        <f t="shared" si="32"/>
      </c>
      <c r="P300" s="94"/>
    </row>
    <row r="301" spans="1:16" ht="32.25" customHeight="1" thickBot="1">
      <c r="A301" s="187"/>
      <c r="B301" s="24" t="s">
        <v>135</v>
      </c>
      <c r="C301" s="100">
        <v>5</v>
      </c>
      <c r="D301" s="9"/>
      <c r="E301" s="9"/>
      <c r="F301" s="55"/>
      <c r="G301" s="94"/>
      <c r="H301" s="90">
        <f t="shared" si="28"/>
        <v>5</v>
      </c>
      <c r="I301" s="91">
        <f t="shared" si="29"/>
      </c>
      <c r="J301" s="90">
        <f t="shared" si="30"/>
      </c>
      <c r="K301" s="92"/>
      <c r="L301" s="92"/>
      <c r="M301" s="92"/>
      <c r="N301" s="90">
        <f t="shared" si="31"/>
      </c>
      <c r="O301" s="92">
        <f t="shared" si="32"/>
      </c>
      <c r="P301" s="94"/>
    </row>
    <row r="302" spans="1:16" ht="27" customHeight="1" thickBot="1">
      <c r="A302" s="187"/>
      <c r="B302" s="24" t="s">
        <v>134</v>
      </c>
      <c r="C302" s="100">
        <v>3</v>
      </c>
      <c r="D302" s="9"/>
      <c r="E302" s="9"/>
      <c r="F302" s="55"/>
      <c r="G302" s="94"/>
      <c r="H302" s="90">
        <f t="shared" si="28"/>
        <v>3</v>
      </c>
      <c r="I302" s="91">
        <f t="shared" si="29"/>
      </c>
      <c r="J302" s="90">
        <f t="shared" si="30"/>
      </c>
      <c r="K302" s="92"/>
      <c r="L302" s="92"/>
      <c r="M302" s="92"/>
      <c r="N302" s="90">
        <f t="shared" si="31"/>
      </c>
      <c r="O302" s="92">
        <f t="shared" si="32"/>
      </c>
      <c r="P302" s="94"/>
    </row>
    <row r="303" spans="1:16" ht="30" customHeight="1" thickBot="1">
      <c r="A303" s="187"/>
      <c r="B303" s="24" t="s">
        <v>136</v>
      </c>
      <c r="C303" s="100">
        <v>3</v>
      </c>
      <c r="D303" s="9"/>
      <c r="E303" s="9"/>
      <c r="F303" s="55"/>
      <c r="G303" s="94"/>
      <c r="H303" s="90">
        <f t="shared" si="28"/>
        <v>3</v>
      </c>
      <c r="I303" s="91">
        <f t="shared" si="29"/>
      </c>
      <c r="J303" s="90">
        <f t="shared" si="30"/>
      </c>
      <c r="K303" s="92"/>
      <c r="L303" s="92"/>
      <c r="M303" s="92"/>
      <c r="N303" s="90">
        <f t="shared" si="31"/>
      </c>
      <c r="O303" s="92">
        <f t="shared" si="32"/>
      </c>
      <c r="P303" s="94"/>
    </row>
    <row r="304" spans="1:16" ht="21" customHeight="1">
      <c r="A304" s="187"/>
      <c r="B304" s="244" t="s">
        <v>137</v>
      </c>
      <c r="C304" s="100">
        <v>10</v>
      </c>
      <c r="D304" s="9"/>
      <c r="E304" s="9"/>
      <c r="F304" s="55"/>
      <c r="G304" s="94"/>
      <c r="H304" s="90">
        <f t="shared" si="28"/>
        <v>10</v>
      </c>
      <c r="I304" s="91">
        <f t="shared" si="29"/>
      </c>
      <c r="J304" s="90">
        <f t="shared" si="30"/>
      </c>
      <c r="K304" s="92"/>
      <c r="L304" s="92"/>
      <c r="M304" s="92"/>
      <c r="N304" s="90">
        <f t="shared" si="31"/>
      </c>
      <c r="O304" s="92">
        <f t="shared" si="32"/>
      </c>
      <c r="P304" s="94"/>
    </row>
    <row r="305" spans="1:16" ht="27.75" customHeight="1">
      <c r="A305" s="187"/>
      <c r="B305" s="251"/>
      <c r="C305" s="102" t="s">
        <v>40</v>
      </c>
      <c r="D305" s="18">
        <f>SUM(D296:D304)</f>
        <v>0</v>
      </c>
      <c r="E305" s="18">
        <f>SUM(E296:E304)</f>
        <v>0</v>
      </c>
      <c r="F305" s="55"/>
      <c r="G305" s="94"/>
      <c r="H305" s="90"/>
      <c r="I305" s="91"/>
      <c r="J305" s="90"/>
      <c r="K305" s="92"/>
      <c r="L305" s="92"/>
      <c r="M305" s="92"/>
      <c r="N305" s="90"/>
      <c r="O305" s="92"/>
      <c r="P305" s="94"/>
    </row>
    <row r="306" spans="1:16" ht="20.25" customHeight="1">
      <c r="A306" s="15"/>
      <c r="B306" s="15"/>
      <c r="C306" s="26"/>
      <c r="D306" s="19"/>
      <c r="E306" s="19"/>
      <c r="F306" s="19"/>
      <c r="G306" s="103"/>
      <c r="H306" s="90"/>
      <c r="I306" s="91"/>
      <c r="J306" s="90"/>
      <c r="K306" s="92"/>
      <c r="L306" s="92"/>
      <c r="M306" s="92"/>
      <c r="N306" s="90"/>
      <c r="O306" s="92"/>
      <c r="P306" s="94"/>
    </row>
    <row r="307" spans="1:16" ht="25.5" customHeight="1">
      <c r="A307" s="182" t="s">
        <v>42</v>
      </c>
      <c r="B307" s="182"/>
      <c r="C307" s="183" t="s">
        <v>23</v>
      </c>
      <c r="D307" s="183"/>
      <c r="E307" s="183"/>
      <c r="F307" s="183"/>
      <c r="G307" s="79"/>
      <c r="H307" s="90"/>
      <c r="I307" s="91"/>
      <c r="J307" s="90"/>
      <c r="K307" s="92"/>
      <c r="L307" s="92"/>
      <c r="M307" s="92"/>
      <c r="N307" s="90"/>
      <c r="O307" s="93"/>
      <c r="P307" s="94"/>
    </row>
    <row r="308" spans="1:16" ht="21" customHeight="1">
      <c r="A308" s="205" t="s">
        <v>20</v>
      </c>
      <c r="B308" s="206"/>
      <c r="C308" s="207" t="s">
        <v>13</v>
      </c>
      <c r="D308" s="206"/>
      <c r="E308" s="206"/>
      <c r="F308" s="207" t="s">
        <v>161</v>
      </c>
      <c r="G308" s="65"/>
      <c r="H308" s="90"/>
      <c r="I308" s="91"/>
      <c r="J308" s="90"/>
      <c r="K308" s="92"/>
      <c r="L308" s="92"/>
      <c r="M308" s="92"/>
      <c r="N308" s="90"/>
      <c r="O308" s="95"/>
      <c r="P308" s="94"/>
    </row>
    <row r="309" spans="1:16" ht="15">
      <c r="A309" s="206"/>
      <c r="B309" s="206"/>
      <c r="C309" s="206"/>
      <c r="D309" s="206"/>
      <c r="E309" s="206"/>
      <c r="F309" s="206"/>
      <c r="G309" s="72"/>
      <c r="H309" s="90"/>
      <c r="I309" s="91"/>
      <c r="J309" s="90"/>
      <c r="K309" s="92"/>
      <c r="L309" s="92"/>
      <c r="M309" s="92"/>
      <c r="N309" s="90"/>
      <c r="O309" s="88"/>
      <c r="P309" s="94"/>
    </row>
    <row r="310" spans="1:16" ht="49.5" customHeight="1">
      <c r="A310" s="206"/>
      <c r="B310" s="206"/>
      <c r="C310" s="206"/>
      <c r="D310" s="206"/>
      <c r="E310" s="206"/>
      <c r="F310" s="206"/>
      <c r="G310" s="72"/>
      <c r="H310" s="90"/>
      <c r="I310" s="91"/>
      <c r="J310" s="90"/>
      <c r="K310" s="92"/>
      <c r="L310" s="92"/>
      <c r="M310" s="92"/>
      <c r="N310" s="90"/>
      <c r="O310" s="88"/>
      <c r="P310" s="94"/>
    </row>
    <row r="311" spans="1:16" ht="21.75" customHeight="1">
      <c r="A311" s="199" t="s">
        <v>0</v>
      </c>
      <c r="B311" s="207" t="s">
        <v>1</v>
      </c>
      <c r="C311" s="241" t="s">
        <v>2</v>
      </c>
      <c r="D311" s="242"/>
      <c r="E311" s="242"/>
      <c r="F311" s="243"/>
      <c r="G311" s="96"/>
      <c r="H311" s="90"/>
      <c r="I311" s="91"/>
      <c r="J311" s="90"/>
      <c r="K311" s="92"/>
      <c r="L311" s="92"/>
      <c r="M311" s="92"/>
      <c r="N311" s="90"/>
      <c r="O311" s="99"/>
      <c r="P311" s="94"/>
    </row>
    <row r="312" spans="1:16" ht="28.5" customHeight="1" thickBot="1">
      <c r="A312" s="199"/>
      <c r="B312" s="207"/>
      <c r="C312" s="22" t="s">
        <v>3</v>
      </c>
      <c r="D312" s="54" t="s">
        <v>4</v>
      </c>
      <c r="E312" s="54" t="s">
        <v>5</v>
      </c>
      <c r="F312" s="53" t="s">
        <v>6</v>
      </c>
      <c r="G312" s="96"/>
      <c r="H312" s="90"/>
      <c r="I312" s="91"/>
      <c r="J312" s="90"/>
      <c r="K312" s="92"/>
      <c r="L312" s="92"/>
      <c r="M312" s="92"/>
      <c r="N312" s="90"/>
      <c r="O312" s="99"/>
      <c r="P312" s="94"/>
    </row>
    <row r="313" spans="1:16" ht="36" customHeight="1" thickBot="1">
      <c r="A313" s="187" t="s">
        <v>294</v>
      </c>
      <c r="B313" s="23" t="s">
        <v>138</v>
      </c>
      <c r="C313" s="100">
        <v>3</v>
      </c>
      <c r="D313" s="9"/>
      <c r="E313" s="9"/>
      <c r="F313" s="55"/>
      <c r="G313" s="94"/>
      <c r="H313" s="90">
        <f>IF(E313="",C313,"")</f>
        <v>3</v>
      </c>
      <c r="I313" s="91">
        <f>IF(E313&lt;C313,O313,"")</f>
      </c>
      <c r="J313" s="90">
        <f>IF(E313&lt;C313,N313,"")</f>
      </c>
      <c r="K313" s="92"/>
      <c r="L313" s="92"/>
      <c r="M313" s="92"/>
      <c r="N313" s="90">
        <f>IF(E313="","",E313)</f>
      </c>
      <c r="O313" s="92">
        <f>IF(E313="","",B313)</f>
      </c>
      <c r="P313" s="94"/>
    </row>
    <row r="314" spans="1:16" ht="22.5" customHeight="1" thickBot="1">
      <c r="A314" s="187"/>
      <c r="B314" s="24" t="s">
        <v>139</v>
      </c>
      <c r="C314" s="100">
        <v>5</v>
      </c>
      <c r="D314" s="9"/>
      <c r="E314" s="9"/>
      <c r="F314" s="55"/>
      <c r="G314" s="94"/>
      <c r="H314" s="90">
        <f>IF(E314="",C314,"")</f>
        <v>5</v>
      </c>
      <c r="I314" s="91">
        <f>IF(E314&lt;C314,O314,"")</f>
      </c>
      <c r="J314" s="90">
        <f>IF(E314&lt;C314,N314,"")</f>
      </c>
      <c r="K314" s="92"/>
      <c r="L314" s="92"/>
      <c r="M314" s="92"/>
      <c r="N314" s="90">
        <f>IF(E314="","",E314)</f>
      </c>
      <c r="O314" s="92">
        <f>IF(E314="","",B314)</f>
      </c>
      <c r="P314" s="94"/>
    </row>
    <row r="315" spans="1:16" ht="30.75" customHeight="1" thickBot="1">
      <c r="A315" s="187"/>
      <c r="B315" s="24" t="s">
        <v>140</v>
      </c>
      <c r="C315" s="100">
        <v>3</v>
      </c>
      <c r="D315" s="9"/>
      <c r="E315" s="9"/>
      <c r="F315" s="55"/>
      <c r="G315" s="94"/>
      <c r="H315" s="90">
        <f>IF(E315="",C315,"")</f>
        <v>3</v>
      </c>
      <c r="I315" s="91">
        <f>IF(E315&lt;C315,O315,"")</f>
      </c>
      <c r="J315" s="90">
        <f>IF(E315&lt;C315,N315,"")</f>
      </c>
      <c r="K315" s="92"/>
      <c r="L315" s="92"/>
      <c r="M315" s="92"/>
      <c r="N315" s="90">
        <f>IF(E315="","",E315)</f>
      </c>
      <c r="O315" s="92">
        <f>IF(E315="","",B315)</f>
      </c>
      <c r="P315" s="94"/>
    </row>
    <row r="316" spans="1:16" ht="19.5" customHeight="1">
      <c r="A316" s="187"/>
      <c r="B316" s="244" t="s">
        <v>141</v>
      </c>
      <c r="C316" s="100">
        <v>3</v>
      </c>
      <c r="D316" s="9"/>
      <c r="E316" s="9"/>
      <c r="F316" s="55"/>
      <c r="G316" s="94"/>
      <c r="H316" s="90">
        <f>IF(E316="",C316,"")</f>
        <v>3</v>
      </c>
      <c r="I316" s="91">
        <f>IF(E316&lt;C316,O316,"")</f>
      </c>
      <c r="J316" s="90">
        <f>IF(E316&lt;C316,N316,"")</f>
      </c>
      <c r="K316" s="92"/>
      <c r="L316" s="92"/>
      <c r="M316" s="92"/>
      <c r="N316" s="90">
        <f>IF(E316="","",E316)</f>
      </c>
      <c r="O316" s="92">
        <f>IF(E316="","",B316)</f>
      </c>
      <c r="P316" s="94"/>
    </row>
    <row r="317" spans="1:16" ht="24" customHeight="1">
      <c r="A317" s="187"/>
      <c r="B317" s="251"/>
      <c r="C317" s="102" t="s">
        <v>40</v>
      </c>
      <c r="D317" s="18">
        <f>SUM(D313:D316)</f>
        <v>0</v>
      </c>
      <c r="E317" s="18">
        <f>SUM(E313:E316)</f>
        <v>0</v>
      </c>
      <c r="F317" s="55"/>
      <c r="G317" s="94"/>
      <c r="H317" s="90"/>
      <c r="I317" s="91"/>
      <c r="J317" s="90"/>
      <c r="K317" s="92"/>
      <c r="L317" s="92"/>
      <c r="M317" s="92"/>
      <c r="N317" s="90"/>
      <c r="O317" s="92"/>
      <c r="P317" s="94"/>
    </row>
    <row r="318" spans="1:16" ht="18.75" customHeight="1">
      <c r="A318" s="15"/>
      <c r="B318" s="15"/>
      <c r="C318" s="26"/>
      <c r="D318" s="19"/>
      <c r="E318" s="19"/>
      <c r="F318" s="19"/>
      <c r="G318" s="103"/>
      <c r="H318" s="90"/>
      <c r="I318" s="91"/>
      <c r="J318" s="90"/>
      <c r="K318" s="92"/>
      <c r="L318" s="92"/>
      <c r="M318" s="92"/>
      <c r="N318" s="90"/>
      <c r="O318" s="92"/>
      <c r="P318" s="94"/>
    </row>
    <row r="319" spans="1:16" ht="19.5" customHeight="1">
      <c r="A319" s="199" t="s">
        <v>0</v>
      </c>
      <c r="B319" s="207" t="s">
        <v>1</v>
      </c>
      <c r="C319" s="241" t="s">
        <v>2</v>
      </c>
      <c r="D319" s="242"/>
      <c r="E319" s="242"/>
      <c r="F319" s="243"/>
      <c r="G319" s="96"/>
      <c r="H319" s="90"/>
      <c r="I319" s="91"/>
      <c r="J319" s="90"/>
      <c r="K319" s="92"/>
      <c r="L319" s="92"/>
      <c r="M319" s="92"/>
      <c r="N319" s="90"/>
      <c r="O319" s="99"/>
      <c r="P319" s="94"/>
    </row>
    <row r="320" spans="1:16" ht="27.75" customHeight="1" thickBot="1">
      <c r="A320" s="199"/>
      <c r="B320" s="207"/>
      <c r="C320" s="22" t="s">
        <v>3</v>
      </c>
      <c r="D320" s="54" t="s">
        <v>4</v>
      </c>
      <c r="E320" s="54" t="s">
        <v>5</v>
      </c>
      <c r="F320" s="53" t="s">
        <v>6</v>
      </c>
      <c r="G320" s="96"/>
      <c r="H320" s="90"/>
      <c r="I320" s="91"/>
      <c r="J320" s="90"/>
      <c r="K320" s="92"/>
      <c r="L320" s="92"/>
      <c r="M320" s="92"/>
      <c r="N320" s="90"/>
      <c r="O320" s="99"/>
      <c r="P320" s="94"/>
    </row>
    <row r="321" spans="1:16" ht="30.75" customHeight="1" thickBot="1">
      <c r="A321" s="187" t="s">
        <v>295</v>
      </c>
      <c r="B321" s="23" t="s">
        <v>142</v>
      </c>
      <c r="C321" s="100">
        <v>10</v>
      </c>
      <c r="D321" s="9"/>
      <c r="E321" s="9"/>
      <c r="F321" s="55"/>
      <c r="G321" s="94"/>
      <c r="H321" s="90">
        <f>IF(E321="",C321,"")</f>
        <v>10</v>
      </c>
      <c r="I321" s="91">
        <f>IF(E321&lt;C321,O321,"")</f>
      </c>
      <c r="J321" s="90">
        <f>IF(E321&lt;C321,N321,"")</f>
      </c>
      <c r="K321" s="92"/>
      <c r="L321" s="92"/>
      <c r="M321" s="92"/>
      <c r="N321" s="90">
        <f>IF(E321="","",E321)</f>
      </c>
      <c r="O321" s="92">
        <f>IF(E321="","",B321)</f>
      </c>
      <c r="P321" s="94"/>
    </row>
    <row r="322" spans="1:16" ht="30" customHeight="1" thickBot="1">
      <c r="A322" s="187"/>
      <c r="B322" s="24" t="s">
        <v>143</v>
      </c>
      <c r="C322" s="100">
        <v>5</v>
      </c>
      <c r="D322" s="9"/>
      <c r="E322" s="9"/>
      <c r="F322" s="55"/>
      <c r="G322" s="94"/>
      <c r="H322" s="90">
        <f>IF(E322="",C322,"")</f>
        <v>5</v>
      </c>
      <c r="I322" s="91">
        <f>IF(E322&lt;C322,O322,"")</f>
      </c>
      <c r="J322" s="90">
        <f>IF(E322&lt;C322,N322,"")</f>
      </c>
      <c r="K322" s="92"/>
      <c r="L322" s="92"/>
      <c r="M322" s="92"/>
      <c r="N322" s="90">
        <f>IF(E322="","",E322)</f>
      </c>
      <c r="O322" s="92">
        <f>IF(E322="","",B322)</f>
      </c>
      <c r="P322" s="94"/>
    </row>
    <row r="323" spans="1:16" ht="30.75" customHeight="1" thickBot="1">
      <c r="A323" s="187"/>
      <c r="B323" s="24" t="s">
        <v>144</v>
      </c>
      <c r="C323" s="100">
        <v>3</v>
      </c>
      <c r="D323" s="9"/>
      <c r="E323" s="9"/>
      <c r="F323" s="55"/>
      <c r="G323" s="94"/>
      <c r="H323" s="90">
        <f>IF(E323="",C323,"")</f>
        <v>3</v>
      </c>
      <c r="I323" s="91">
        <f>IF(E323&lt;C323,O323,"")</f>
      </c>
      <c r="J323" s="90">
        <f>IF(E323&lt;C323,N323,"")</f>
      </c>
      <c r="K323" s="92"/>
      <c r="L323" s="92"/>
      <c r="M323" s="92"/>
      <c r="N323" s="90">
        <f>IF(E323="","",E323)</f>
      </c>
      <c r="O323" s="92">
        <f>IF(E323="","",B323)</f>
      </c>
      <c r="P323" s="94"/>
    </row>
    <row r="324" spans="1:16" ht="17.25" customHeight="1">
      <c r="A324" s="187"/>
      <c r="B324" s="244" t="s">
        <v>145</v>
      </c>
      <c r="C324" s="100">
        <v>3</v>
      </c>
      <c r="D324" s="9"/>
      <c r="E324" s="9"/>
      <c r="F324" s="55"/>
      <c r="G324" s="94"/>
      <c r="H324" s="90">
        <f>IF(E324="",C324,"")</f>
        <v>3</v>
      </c>
      <c r="I324" s="91">
        <f>IF(E324&lt;C324,O324,"")</f>
      </c>
      <c r="J324" s="90">
        <f>IF(E324&lt;C324,N324,"")</f>
      </c>
      <c r="K324" s="92"/>
      <c r="L324" s="92"/>
      <c r="M324" s="92"/>
      <c r="N324" s="90">
        <f>IF(E324="","",E324)</f>
      </c>
      <c r="O324" s="92">
        <f>IF(E324="","",B324)</f>
      </c>
      <c r="P324" s="94"/>
    </row>
    <row r="325" spans="1:16" ht="18" customHeight="1">
      <c r="A325" s="187"/>
      <c r="B325" s="251"/>
      <c r="C325" s="102" t="s">
        <v>40</v>
      </c>
      <c r="D325" s="18">
        <f>SUM(D321:D324)</f>
        <v>0</v>
      </c>
      <c r="E325" s="18">
        <f>SUM(E321:E324)</f>
        <v>0</v>
      </c>
      <c r="F325" s="55"/>
      <c r="G325" s="94"/>
      <c r="H325" s="90"/>
      <c r="I325" s="91"/>
      <c r="J325" s="90"/>
      <c r="K325" s="92"/>
      <c r="L325" s="92"/>
      <c r="M325" s="92"/>
      <c r="N325" s="90"/>
      <c r="O325" s="92"/>
      <c r="P325" s="94"/>
    </row>
    <row r="326" spans="1:16" ht="14.25" customHeight="1">
      <c r="A326" s="15"/>
      <c r="B326" s="15"/>
      <c r="C326" s="15"/>
      <c r="D326" s="62"/>
      <c r="E326" s="62"/>
      <c r="F326" s="62"/>
      <c r="H326" s="90"/>
      <c r="I326" s="91"/>
      <c r="J326" s="90"/>
      <c r="K326" s="92"/>
      <c r="L326" s="92"/>
      <c r="M326" s="92"/>
      <c r="N326" s="90"/>
      <c r="O326" s="92"/>
      <c r="P326" s="94"/>
    </row>
    <row r="327" spans="1:16" ht="25.5" customHeight="1">
      <c r="A327" s="182" t="s">
        <v>42</v>
      </c>
      <c r="B327" s="182"/>
      <c r="C327" s="183" t="s">
        <v>363</v>
      </c>
      <c r="D327" s="183"/>
      <c r="E327" s="183"/>
      <c r="F327" s="183"/>
      <c r="G327" s="79"/>
      <c r="H327" s="90"/>
      <c r="I327" s="91"/>
      <c r="J327" s="90"/>
      <c r="K327" s="92"/>
      <c r="L327" s="92"/>
      <c r="M327" s="92"/>
      <c r="N327" s="90"/>
      <c r="O327" s="93"/>
      <c r="P327" s="94"/>
    </row>
    <row r="328" spans="1:16" ht="24" customHeight="1">
      <c r="A328" s="256" t="s">
        <v>20</v>
      </c>
      <c r="B328" s="257"/>
      <c r="C328" s="262" t="s">
        <v>13</v>
      </c>
      <c r="D328" s="226"/>
      <c r="E328" s="227"/>
      <c r="F328" s="234" t="s">
        <v>166</v>
      </c>
      <c r="G328" s="65"/>
      <c r="H328" s="90"/>
      <c r="I328" s="91"/>
      <c r="J328" s="90"/>
      <c r="K328" s="92"/>
      <c r="L328" s="92"/>
      <c r="M328" s="92"/>
      <c r="N328" s="90"/>
      <c r="O328" s="95"/>
      <c r="P328" s="94"/>
    </row>
    <row r="329" spans="1:16" ht="15">
      <c r="A329" s="258"/>
      <c r="B329" s="259"/>
      <c r="C329" s="228"/>
      <c r="D329" s="229"/>
      <c r="E329" s="230"/>
      <c r="F329" s="235"/>
      <c r="G329" s="72"/>
      <c r="H329" s="90"/>
      <c r="I329" s="91"/>
      <c r="J329" s="90"/>
      <c r="K329" s="92"/>
      <c r="L329" s="92"/>
      <c r="M329" s="92"/>
      <c r="N329" s="90"/>
      <c r="O329" s="88"/>
      <c r="P329" s="94"/>
    </row>
    <row r="330" spans="1:16" ht="46.5" customHeight="1">
      <c r="A330" s="260"/>
      <c r="B330" s="261"/>
      <c r="C330" s="231"/>
      <c r="D330" s="232"/>
      <c r="E330" s="233"/>
      <c r="F330" s="236"/>
      <c r="G330" s="72"/>
      <c r="H330" s="90"/>
      <c r="I330" s="91"/>
      <c r="J330" s="90"/>
      <c r="K330" s="92"/>
      <c r="L330" s="92"/>
      <c r="M330" s="92"/>
      <c r="N330" s="90"/>
      <c r="O330" s="88"/>
      <c r="P330" s="94"/>
    </row>
    <row r="331" spans="1:16" ht="15" customHeight="1">
      <c r="A331" s="199" t="s">
        <v>0</v>
      </c>
      <c r="B331" s="207" t="s">
        <v>1</v>
      </c>
      <c r="C331" s="241" t="s">
        <v>2</v>
      </c>
      <c r="D331" s="242"/>
      <c r="E331" s="242"/>
      <c r="F331" s="243"/>
      <c r="G331" s="96"/>
      <c r="H331" s="90"/>
      <c r="I331" s="91"/>
      <c r="J331" s="90"/>
      <c r="K331" s="92"/>
      <c r="L331" s="92"/>
      <c r="M331" s="92"/>
      <c r="N331" s="90"/>
      <c r="O331" s="99"/>
      <c r="P331" s="94"/>
    </row>
    <row r="332" spans="1:16" ht="27.75" customHeight="1" thickBot="1">
      <c r="A332" s="199"/>
      <c r="B332" s="207"/>
      <c r="C332" s="22" t="s">
        <v>3</v>
      </c>
      <c r="D332" s="34" t="s">
        <v>4</v>
      </c>
      <c r="E332" s="34" t="s">
        <v>5</v>
      </c>
      <c r="F332" s="53" t="s">
        <v>6</v>
      </c>
      <c r="G332" s="96"/>
      <c r="H332" s="90"/>
      <c r="I332" s="91"/>
      <c r="J332" s="90"/>
      <c r="K332" s="92"/>
      <c r="L332" s="92"/>
      <c r="M332" s="92"/>
      <c r="N332" s="90"/>
      <c r="O332" s="99"/>
      <c r="P332" s="94"/>
    </row>
    <row r="333" spans="1:16" ht="29.25" customHeight="1" thickBot="1">
      <c r="A333" s="187" t="s">
        <v>296</v>
      </c>
      <c r="B333" s="23" t="s">
        <v>162</v>
      </c>
      <c r="C333" s="100">
        <v>3</v>
      </c>
      <c r="D333" s="9"/>
      <c r="E333" s="9"/>
      <c r="F333" s="55"/>
      <c r="G333" s="94"/>
      <c r="H333" s="90">
        <f>IF(E333="",C333,"")</f>
        <v>3</v>
      </c>
      <c r="I333" s="91">
        <f>IF(E333&lt;C333,O333,"")</f>
      </c>
      <c r="J333" s="90">
        <f>IF(E333&lt;C333,N333,"")</f>
      </c>
      <c r="K333" s="92"/>
      <c r="L333" s="92"/>
      <c r="M333" s="92"/>
      <c r="N333" s="90">
        <f>IF(E333="","",E333)</f>
      </c>
      <c r="O333" s="92">
        <f>IF(E333="","",B333)</f>
      </c>
      <c r="P333" s="94"/>
    </row>
    <row r="334" spans="1:16" ht="30" customHeight="1" thickBot="1">
      <c r="A334" s="187"/>
      <c r="B334" s="24" t="s">
        <v>163</v>
      </c>
      <c r="C334" s="100">
        <v>3</v>
      </c>
      <c r="D334" s="9"/>
      <c r="E334" s="9"/>
      <c r="F334" s="55"/>
      <c r="G334" s="94"/>
      <c r="H334" s="90">
        <f>IF(E334="",C334,"")</f>
        <v>3</v>
      </c>
      <c r="I334" s="91">
        <f>IF(E334&lt;C334,O334,"")</f>
      </c>
      <c r="J334" s="90">
        <f>IF(E334&lt;C334,N334,"")</f>
      </c>
      <c r="K334" s="92"/>
      <c r="L334" s="92"/>
      <c r="M334" s="92"/>
      <c r="N334" s="90">
        <f>IF(E334="","",E334)</f>
      </c>
      <c r="O334" s="92">
        <f>IF(E334="","",B334)</f>
      </c>
      <c r="P334" s="94"/>
    </row>
    <row r="335" spans="1:16" ht="17.25" customHeight="1" thickBot="1">
      <c r="A335" s="187"/>
      <c r="B335" s="24" t="s">
        <v>164</v>
      </c>
      <c r="C335" s="100">
        <v>3</v>
      </c>
      <c r="D335" s="9"/>
      <c r="E335" s="9"/>
      <c r="F335" s="55"/>
      <c r="G335" s="94"/>
      <c r="H335" s="90">
        <f>IF(E335="",C335,"")</f>
        <v>3</v>
      </c>
      <c r="I335" s="91">
        <f>IF(E335&lt;C335,O335,"")</f>
      </c>
      <c r="J335" s="90">
        <f>IF(E335&lt;C335,N335,"")</f>
      </c>
      <c r="K335" s="92"/>
      <c r="L335" s="92"/>
      <c r="M335" s="92"/>
      <c r="N335" s="90">
        <f>IF(E335="","",E335)</f>
      </c>
      <c r="O335" s="92">
        <f>IF(E335="","",B335)</f>
      </c>
      <c r="P335" s="94"/>
    </row>
    <row r="336" spans="1:16" ht="15.75" customHeight="1">
      <c r="A336" s="187"/>
      <c r="B336" s="244" t="s">
        <v>165</v>
      </c>
      <c r="C336" s="100">
        <v>3</v>
      </c>
      <c r="D336" s="9"/>
      <c r="E336" s="9"/>
      <c r="F336" s="55"/>
      <c r="G336" s="94"/>
      <c r="H336" s="90">
        <f>IF(E336="",C336,"")</f>
        <v>3</v>
      </c>
      <c r="I336" s="91">
        <f>IF(E336&lt;C336,O336,"")</f>
      </c>
      <c r="J336" s="90">
        <f>IF(E336&lt;C336,N336,"")</f>
      </c>
      <c r="K336" s="92"/>
      <c r="L336" s="92"/>
      <c r="M336" s="92"/>
      <c r="N336" s="90">
        <f>IF(E336="","",E336)</f>
      </c>
      <c r="O336" s="92">
        <f>IF(E336="","",B336)</f>
      </c>
      <c r="P336" s="94"/>
    </row>
    <row r="337" spans="1:16" ht="18" customHeight="1">
      <c r="A337" s="187"/>
      <c r="B337" s="251"/>
      <c r="C337" s="102" t="s">
        <v>40</v>
      </c>
      <c r="D337" s="18">
        <f>SUM(D333:D336)</f>
        <v>0</v>
      </c>
      <c r="E337" s="18">
        <f>SUM(E333:E336)</f>
        <v>0</v>
      </c>
      <c r="F337" s="55"/>
      <c r="G337" s="94"/>
      <c r="H337" s="90"/>
      <c r="I337" s="91"/>
      <c r="J337" s="90"/>
      <c r="K337" s="92"/>
      <c r="L337" s="92"/>
      <c r="M337" s="92"/>
      <c r="N337" s="90"/>
      <c r="O337" s="92"/>
      <c r="P337" s="94"/>
    </row>
    <row r="338" spans="1:16" ht="15">
      <c r="A338" s="15"/>
      <c r="B338" s="15"/>
      <c r="C338" s="15"/>
      <c r="D338" s="62"/>
      <c r="E338" s="62"/>
      <c r="F338" s="62"/>
      <c r="H338" s="90"/>
      <c r="I338" s="91"/>
      <c r="J338" s="90"/>
      <c r="K338" s="92"/>
      <c r="L338" s="92"/>
      <c r="M338" s="92"/>
      <c r="N338" s="90"/>
      <c r="O338" s="92"/>
      <c r="P338" s="94"/>
    </row>
    <row r="339" spans="1:16" ht="13.5" customHeight="1">
      <c r="A339" s="199" t="s">
        <v>0</v>
      </c>
      <c r="B339" s="207" t="s">
        <v>1</v>
      </c>
      <c r="C339" s="241" t="s">
        <v>2</v>
      </c>
      <c r="D339" s="242"/>
      <c r="E339" s="242"/>
      <c r="F339" s="243"/>
      <c r="G339" s="96"/>
      <c r="H339" s="90"/>
      <c r="I339" s="91"/>
      <c r="J339" s="90"/>
      <c r="K339" s="92"/>
      <c r="L339" s="92"/>
      <c r="M339" s="92"/>
      <c r="N339" s="90"/>
      <c r="O339" s="99"/>
      <c r="P339" s="94"/>
    </row>
    <row r="340" spans="1:16" ht="18.75" customHeight="1" thickBot="1">
      <c r="A340" s="199"/>
      <c r="B340" s="207"/>
      <c r="C340" s="35" t="s">
        <v>3</v>
      </c>
      <c r="D340" s="36" t="s">
        <v>4</v>
      </c>
      <c r="E340" s="36" t="s">
        <v>5</v>
      </c>
      <c r="F340" s="53" t="s">
        <v>6</v>
      </c>
      <c r="G340" s="96"/>
      <c r="H340" s="90"/>
      <c r="I340" s="91"/>
      <c r="J340" s="90"/>
      <c r="K340" s="92"/>
      <c r="L340" s="92"/>
      <c r="M340" s="92"/>
      <c r="N340" s="90"/>
      <c r="O340" s="99"/>
      <c r="P340" s="94"/>
    </row>
    <row r="341" spans="1:16" ht="30.75" customHeight="1" thickBot="1">
      <c r="A341" s="187" t="s">
        <v>297</v>
      </c>
      <c r="B341" s="23" t="s">
        <v>167</v>
      </c>
      <c r="C341" s="100">
        <v>5</v>
      </c>
      <c r="D341" s="9"/>
      <c r="E341" s="9"/>
      <c r="F341" s="55"/>
      <c r="G341" s="94"/>
      <c r="H341" s="90">
        <f>IF(E341="",C341,"")</f>
        <v>5</v>
      </c>
      <c r="I341" s="91">
        <f>IF(E341&lt;C341,O341,"")</f>
      </c>
      <c r="J341" s="90">
        <f>IF(E341&lt;C341,N341,"")</f>
      </c>
      <c r="K341" s="92"/>
      <c r="L341" s="92"/>
      <c r="M341" s="92"/>
      <c r="N341" s="90">
        <f>IF(E341="","",E341)</f>
      </c>
      <c r="O341" s="92">
        <f>IF(E341="","",B341)</f>
      </c>
      <c r="P341" s="94"/>
    </row>
    <row r="342" spans="1:16" ht="17.25" customHeight="1" thickBot="1">
      <c r="A342" s="187"/>
      <c r="B342" s="24" t="s">
        <v>168</v>
      </c>
      <c r="C342" s="100">
        <v>3</v>
      </c>
      <c r="D342" s="9"/>
      <c r="E342" s="9"/>
      <c r="F342" s="55"/>
      <c r="G342" s="94"/>
      <c r="H342" s="90">
        <f>IF(E342="",C342,"")</f>
        <v>3</v>
      </c>
      <c r="I342" s="91">
        <f>IF(E342&lt;C342,O342,"")</f>
      </c>
      <c r="J342" s="90">
        <f>IF(E342&lt;C342,N342,"")</f>
      </c>
      <c r="K342" s="92"/>
      <c r="L342" s="92"/>
      <c r="M342" s="92"/>
      <c r="N342" s="90">
        <f>IF(E342="","",E342)</f>
      </c>
      <c r="O342" s="92">
        <f>IF(E342="","",B342)</f>
      </c>
      <c r="P342" s="94"/>
    </row>
    <row r="343" spans="1:16" ht="16.5" customHeight="1">
      <c r="A343" s="187"/>
      <c r="B343" s="244" t="s">
        <v>169</v>
      </c>
      <c r="C343" s="100">
        <v>3</v>
      </c>
      <c r="D343" s="9"/>
      <c r="E343" s="9"/>
      <c r="F343" s="55"/>
      <c r="G343" s="94"/>
      <c r="H343" s="90">
        <f>IF(E343="",C343,"")</f>
        <v>3</v>
      </c>
      <c r="I343" s="91">
        <f>IF(E343&lt;C343,O343,"")</f>
      </c>
      <c r="J343" s="90">
        <f>IF(E343&lt;C343,N343,"")</f>
      </c>
      <c r="K343" s="92"/>
      <c r="L343" s="92"/>
      <c r="M343" s="92"/>
      <c r="N343" s="90">
        <f>IF(E343="","",E343)</f>
      </c>
      <c r="O343" s="92">
        <f>IF(E343="","",B343)</f>
      </c>
      <c r="P343" s="94"/>
    </row>
    <row r="344" spans="1:16" ht="13.5" customHeight="1">
      <c r="A344" s="187"/>
      <c r="B344" s="251"/>
      <c r="C344" s="102" t="s">
        <v>40</v>
      </c>
      <c r="D344" s="18">
        <f>SUM(D341:D343)</f>
        <v>0</v>
      </c>
      <c r="E344" s="18">
        <f>SUM(E341:E343)</f>
        <v>0</v>
      </c>
      <c r="F344" s="55"/>
      <c r="G344" s="94"/>
      <c r="H344" s="90"/>
      <c r="I344" s="91"/>
      <c r="J344" s="90"/>
      <c r="K344" s="92"/>
      <c r="L344" s="92"/>
      <c r="M344" s="92"/>
      <c r="N344" s="90"/>
      <c r="O344" s="92"/>
      <c r="P344" s="94"/>
    </row>
    <row r="345" spans="1:16" ht="12" customHeight="1">
      <c r="A345" s="15"/>
      <c r="B345" s="15"/>
      <c r="C345" s="15"/>
      <c r="D345" s="62"/>
      <c r="E345" s="62"/>
      <c r="F345" s="62"/>
      <c r="H345" s="90"/>
      <c r="I345" s="91"/>
      <c r="J345" s="90"/>
      <c r="K345" s="92"/>
      <c r="L345" s="92"/>
      <c r="M345" s="92"/>
      <c r="N345" s="90"/>
      <c r="O345" s="92"/>
      <c r="P345" s="94"/>
    </row>
    <row r="346" spans="1:16" ht="14.25" customHeight="1">
      <c r="A346" s="199" t="s">
        <v>0</v>
      </c>
      <c r="B346" s="207" t="s">
        <v>1</v>
      </c>
      <c r="C346" s="241" t="s">
        <v>2</v>
      </c>
      <c r="D346" s="242"/>
      <c r="E346" s="242"/>
      <c r="F346" s="243"/>
      <c r="G346" s="96"/>
      <c r="H346" s="90"/>
      <c r="I346" s="91"/>
      <c r="J346" s="90"/>
      <c r="K346" s="92"/>
      <c r="L346" s="92"/>
      <c r="M346" s="92"/>
      <c r="N346" s="90"/>
      <c r="O346" s="99"/>
      <c r="P346" s="94"/>
    </row>
    <row r="347" spans="1:16" ht="17.25" customHeight="1" thickBot="1">
      <c r="A347" s="199"/>
      <c r="B347" s="207"/>
      <c r="C347" s="35" t="s">
        <v>3</v>
      </c>
      <c r="D347" s="36" t="s">
        <v>4</v>
      </c>
      <c r="E347" s="36" t="s">
        <v>5</v>
      </c>
      <c r="F347" s="53" t="s">
        <v>6</v>
      </c>
      <c r="G347" s="96"/>
      <c r="H347" s="90"/>
      <c r="I347" s="91"/>
      <c r="J347" s="90"/>
      <c r="K347" s="92"/>
      <c r="L347" s="92"/>
      <c r="M347" s="92"/>
      <c r="N347" s="90"/>
      <c r="O347" s="99"/>
      <c r="P347" s="94"/>
    </row>
    <row r="348" spans="1:16" ht="30" customHeight="1" thickBot="1">
      <c r="A348" s="187" t="s">
        <v>298</v>
      </c>
      <c r="B348" s="37" t="s">
        <v>170</v>
      </c>
      <c r="C348" s="100">
        <v>15</v>
      </c>
      <c r="D348" s="9"/>
      <c r="E348" s="9"/>
      <c r="F348" s="55"/>
      <c r="G348" s="94"/>
      <c r="H348" s="90">
        <f>IF(E348="",C348,"")</f>
        <v>15</v>
      </c>
      <c r="I348" s="91">
        <f>IF(E348&lt;C348,O348,"")</f>
      </c>
      <c r="J348" s="90">
        <f>IF(E348&lt;C348,N348,"")</f>
      </c>
      <c r="K348" s="92"/>
      <c r="L348" s="92"/>
      <c r="M348" s="92"/>
      <c r="N348" s="90">
        <f>IF(E348="","",E348)</f>
      </c>
      <c r="O348" s="92">
        <f>IF(E348="","",B348)</f>
      </c>
      <c r="P348" s="94"/>
    </row>
    <row r="349" spans="1:16" ht="15.75" customHeight="1">
      <c r="A349" s="187"/>
      <c r="B349" s="244" t="s">
        <v>171</v>
      </c>
      <c r="C349" s="100">
        <v>15</v>
      </c>
      <c r="D349" s="9"/>
      <c r="E349" s="9"/>
      <c r="F349" s="55"/>
      <c r="G349" s="94"/>
      <c r="H349" s="90">
        <f>IF(E349="",C349,"")</f>
        <v>15</v>
      </c>
      <c r="I349" s="91">
        <f>IF(E349&lt;C349,O349,"")</f>
      </c>
      <c r="J349" s="90">
        <f>IF(E349&lt;C349,N349,"")</f>
      </c>
      <c r="K349" s="92"/>
      <c r="L349" s="92"/>
      <c r="M349" s="92"/>
      <c r="N349" s="90">
        <f>IF(E349="","",E349)</f>
      </c>
      <c r="O349" s="92">
        <f>IF(E349="","",B349)</f>
      </c>
      <c r="P349" s="94"/>
    </row>
    <row r="350" spans="1:16" ht="12" customHeight="1">
      <c r="A350" s="187"/>
      <c r="B350" s="251"/>
      <c r="C350" s="102" t="s">
        <v>40</v>
      </c>
      <c r="D350" s="18">
        <f>SUM(D348:D349)</f>
        <v>0</v>
      </c>
      <c r="E350" s="18">
        <f>SUM(E348:E349)</f>
        <v>0</v>
      </c>
      <c r="F350" s="55"/>
      <c r="G350" s="94"/>
      <c r="H350" s="90"/>
      <c r="I350" s="91"/>
      <c r="J350" s="90"/>
      <c r="K350" s="92"/>
      <c r="L350" s="92"/>
      <c r="M350" s="92"/>
      <c r="N350" s="90"/>
      <c r="O350" s="92"/>
      <c r="P350" s="94"/>
    </row>
    <row r="351" spans="1:16" ht="11.25" customHeight="1">
      <c r="A351" s="15"/>
      <c r="B351" s="15"/>
      <c r="C351" s="15"/>
      <c r="D351" s="62"/>
      <c r="E351" s="62"/>
      <c r="F351" s="62"/>
      <c r="H351" s="90"/>
      <c r="I351" s="91"/>
      <c r="J351" s="90"/>
      <c r="K351" s="92"/>
      <c r="L351" s="92"/>
      <c r="M351" s="92"/>
      <c r="N351" s="90"/>
      <c r="O351" s="92"/>
      <c r="P351" s="94"/>
    </row>
    <row r="352" spans="1:16" ht="25.5" customHeight="1">
      <c r="A352" s="182" t="s">
        <v>42</v>
      </c>
      <c r="B352" s="182"/>
      <c r="C352" s="183" t="s">
        <v>23</v>
      </c>
      <c r="D352" s="183"/>
      <c r="E352" s="183"/>
      <c r="F352" s="183"/>
      <c r="G352" s="79"/>
      <c r="H352" s="90"/>
      <c r="I352" s="91"/>
      <c r="J352" s="90"/>
      <c r="K352" s="92"/>
      <c r="L352" s="92"/>
      <c r="M352" s="92"/>
      <c r="N352" s="90"/>
      <c r="O352" s="93"/>
      <c r="P352" s="94"/>
    </row>
    <row r="353" spans="1:16" ht="21" customHeight="1">
      <c r="A353" s="205" t="s">
        <v>20</v>
      </c>
      <c r="B353" s="206"/>
      <c r="C353" s="207" t="s">
        <v>13</v>
      </c>
      <c r="D353" s="206"/>
      <c r="E353" s="206"/>
      <c r="F353" s="207" t="s">
        <v>172</v>
      </c>
      <c r="G353" s="65"/>
      <c r="H353" s="90"/>
      <c r="I353" s="91"/>
      <c r="J353" s="90"/>
      <c r="K353" s="92"/>
      <c r="L353" s="92"/>
      <c r="M353" s="92"/>
      <c r="N353" s="90"/>
      <c r="O353" s="95"/>
      <c r="P353" s="94"/>
    </row>
    <row r="354" spans="1:16" ht="15">
      <c r="A354" s="206"/>
      <c r="B354" s="206"/>
      <c r="C354" s="206"/>
      <c r="D354" s="206"/>
      <c r="E354" s="206"/>
      <c r="F354" s="206"/>
      <c r="G354" s="72"/>
      <c r="H354" s="90"/>
      <c r="I354" s="91"/>
      <c r="J354" s="90"/>
      <c r="K354" s="92"/>
      <c r="L354" s="92"/>
      <c r="M354" s="92"/>
      <c r="N354" s="90"/>
      <c r="O354" s="88"/>
      <c r="P354" s="94"/>
    </row>
    <row r="355" spans="1:16" ht="49.5" customHeight="1">
      <c r="A355" s="206"/>
      <c r="B355" s="206"/>
      <c r="C355" s="206"/>
      <c r="D355" s="206"/>
      <c r="E355" s="206"/>
      <c r="F355" s="206"/>
      <c r="G355" s="72"/>
      <c r="H355" s="90"/>
      <c r="I355" s="91"/>
      <c r="J355" s="90"/>
      <c r="K355" s="92"/>
      <c r="L355" s="92"/>
      <c r="M355" s="92"/>
      <c r="N355" s="90"/>
      <c r="O355" s="88"/>
      <c r="P355" s="94"/>
    </row>
    <row r="356" spans="1:16" ht="24" customHeight="1">
      <c r="A356" s="199" t="s">
        <v>0</v>
      </c>
      <c r="B356" s="207" t="s">
        <v>1</v>
      </c>
      <c r="C356" s="241" t="s">
        <v>2</v>
      </c>
      <c r="D356" s="242"/>
      <c r="E356" s="242"/>
      <c r="F356" s="243"/>
      <c r="G356" s="96"/>
      <c r="H356" s="90"/>
      <c r="I356" s="91"/>
      <c r="J356" s="90"/>
      <c r="K356" s="92"/>
      <c r="L356" s="92"/>
      <c r="M356" s="92"/>
      <c r="N356" s="90"/>
      <c r="O356" s="99"/>
      <c r="P356" s="94"/>
    </row>
    <row r="357" spans="1:16" ht="30" customHeight="1">
      <c r="A357" s="199"/>
      <c r="B357" s="207"/>
      <c r="C357" s="22" t="s">
        <v>3</v>
      </c>
      <c r="D357" s="54" t="s">
        <v>4</v>
      </c>
      <c r="E357" s="54" t="s">
        <v>5</v>
      </c>
      <c r="F357" s="53" t="s">
        <v>6</v>
      </c>
      <c r="G357" s="96"/>
      <c r="H357" s="90"/>
      <c r="I357" s="91"/>
      <c r="J357" s="90"/>
      <c r="K357" s="92"/>
      <c r="L357" s="92"/>
      <c r="M357" s="92"/>
      <c r="N357" s="90"/>
      <c r="O357" s="99"/>
      <c r="P357" s="94"/>
    </row>
    <row r="358" spans="1:16" ht="27.75" customHeight="1">
      <c r="A358" s="187" t="s">
        <v>299</v>
      </c>
      <c r="B358" s="263" t="s">
        <v>173</v>
      </c>
      <c r="C358" s="100">
        <v>10</v>
      </c>
      <c r="D358" s="9"/>
      <c r="E358" s="9"/>
      <c r="F358" s="55"/>
      <c r="G358" s="94"/>
      <c r="H358" s="90">
        <f>IF(E358="",C358,"")</f>
        <v>10</v>
      </c>
      <c r="I358" s="91">
        <f>IF(E358&lt;C358,O358,"")</f>
      </c>
      <c r="J358" s="90">
        <f>IF(E358&lt;C358,N358,"")</f>
      </c>
      <c r="K358" s="92"/>
      <c r="L358" s="92"/>
      <c r="M358" s="92"/>
      <c r="N358" s="90">
        <f>IF(E358="","",E358)</f>
      </c>
      <c r="O358" s="92">
        <f>IF(E358="","",B358)</f>
      </c>
      <c r="P358" s="94"/>
    </row>
    <row r="359" spans="1:16" ht="30.75" customHeight="1">
      <c r="A359" s="187"/>
      <c r="B359" s="198"/>
      <c r="C359" s="102" t="s">
        <v>40</v>
      </c>
      <c r="D359" s="18">
        <f>SUM(D358)</f>
        <v>0</v>
      </c>
      <c r="E359" s="18">
        <f>SUM(E358)</f>
        <v>0</v>
      </c>
      <c r="F359" s="55"/>
      <c r="G359" s="94"/>
      <c r="H359" s="90"/>
      <c r="I359" s="91"/>
      <c r="J359" s="90"/>
      <c r="K359" s="92"/>
      <c r="L359" s="92"/>
      <c r="M359" s="92"/>
      <c r="N359" s="90"/>
      <c r="O359" s="92"/>
      <c r="P359" s="94"/>
    </row>
    <row r="360" spans="1:16" ht="28.5" customHeight="1">
      <c r="A360" s="15"/>
      <c r="B360" s="15"/>
      <c r="C360" s="15"/>
      <c r="D360" s="62"/>
      <c r="E360" s="62"/>
      <c r="F360" s="62"/>
      <c r="H360" s="90"/>
      <c r="I360" s="91"/>
      <c r="J360" s="90"/>
      <c r="K360" s="92"/>
      <c r="L360" s="92"/>
      <c r="M360" s="92"/>
      <c r="N360" s="90"/>
      <c r="O360" s="92"/>
      <c r="P360" s="94"/>
    </row>
    <row r="361" spans="1:16" ht="16.5" customHeight="1">
      <c r="A361" s="199" t="s">
        <v>0</v>
      </c>
      <c r="B361" s="207" t="s">
        <v>1</v>
      </c>
      <c r="C361" s="241" t="s">
        <v>2</v>
      </c>
      <c r="D361" s="242"/>
      <c r="E361" s="242"/>
      <c r="F361" s="243"/>
      <c r="G361" s="96"/>
      <c r="H361" s="90"/>
      <c r="I361" s="91"/>
      <c r="J361" s="90"/>
      <c r="K361" s="92"/>
      <c r="L361" s="92"/>
      <c r="M361" s="92"/>
      <c r="N361" s="90"/>
      <c r="O361" s="99"/>
      <c r="P361" s="94"/>
    </row>
    <row r="362" spans="1:16" ht="24" customHeight="1">
      <c r="A362" s="199"/>
      <c r="B362" s="207"/>
      <c r="C362" s="22" t="s">
        <v>3</v>
      </c>
      <c r="D362" s="54" t="s">
        <v>4</v>
      </c>
      <c r="E362" s="54" t="s">
        <v>5</v>
      </c>
      <c r="F362" s="53" t="s">
        <v>6</v>
      </c>
      <c r="G362" s="96"/>
      <c r="H362" s="90"/>
      <c r="I362" s="91"/>
      <c r="J362" s="90"/>
      <c r="K362" s="92"/>
      <c r="L362" s="92"/>
      <c r="M362" s="92"/>
      <c r="N362" s="90"/>
      <c r="O362" s="99"/>
      <c r="P362" s="94"/>
    </row>
    <row r="363" spans="1:16" ht="15.75" customHeight="1">
      <c r="A363" s="187" t="s">
        <v>300</v>
      </c>
      <c r="B363" s="38" t="s">
        <v>323</v>
      </c>
      <c r="C363" s="9"/>
      <c r="D363" s="9"/>
      <c r="E363" s="9"/>
      <c r="F363" s="53"/>
      <c r="G363" s="96"/>
      <c r="H363" s="90"/>
      <c r="I363" s="91"/>
      <c r="J363" s="90"/>
      <c r="K363" s="92"/>
      <c r="L363" s="92"/>
      <c r="M363" s="92"/>
      <c r="N363" s="90"/>
      <c r="O363" s="99"/>
      <c r="P363" s="94"/>
    </row>
    <row r="364" spans="1:16" ht="15.75" customHeight="1">
      <c r="A364" s="187"/>
      <c r="B364" s="39" t="s">
        <v>322</v>
      </c>
      <c r="C364" s="100">
        <v>7</v>
      </c>
      <c r="D364" s="9"/>
      <c r="E364" s="9"/>
      <c r="F364" s="53"/>
      <c r="G364" s="96"/>
      <c r="H364" s="90">
        <f>IF(E364="",C364,"")</f>
        <v>7</v>
      </c>
      <c r="I364" s="91">
        <f>IF(E364&lt;C364,O364,"")</f>
      </c>
      <c r="J364" s="90">
        <f>IF(E364&lt;C364,N364,"")</f>
      </c>
      <c r="K364" s="92"/>
      <c r="L364" s="92"/>
      <c r="M364" s="92"/>
      <c r="N364" s="90">
        <f>IF(E364="","",E364)</f>
      </c>
      <c r="O364" s="92">
        <f>IF(E364="","",B364)</f>
      </c>
      <c r="P364" s="94"/>
    </row>
    <row r="365" spans="1:16" ht="27" customHeight="1" thickBot="1">
      <c r="A365" s="187"/>
      <c r="B365" s="40" t="s">
        <v>324</v>
      </c>
      <c r="C365" s="100">
        <v>13</v>
      </c>
      <c r="D365" s="9"/>
      <c r="E365" s="9"/>
      <c r="F365" s="55"/>
      <c r="G365" s="94"/>
      <c r="H365" s="90">
        <f>IF(E365="",C365,"")</f>
        <v>13</v>
      </c>
      <c r="I365" s="91">
        <f>IF(E365&lt;C365,O365,"")</f>
      </c>
      <c r="J365" s="90">
        <f>IF(E365&lt;C365,N365,"")</f>
      </c>
      <c r="K365" s="92"/>
      <c r="L365" s="92"/>
      <c r="M365" s="92"/>
      <c r="N365" s="90">
        <f>IF(E365="","",E365)</f>
      </c>
      <c r="O365" s="92">
        <f>IF(E365="","",B365)</f>
      </c>
      <c r="P365" s="94"/>
    </row>
    <row r="366" spans="1:16" ht="26.25" customHeight="1">
      <c r="A366" s="187"/>
      <c r="B366" s="263" t="s">
        <v>174</v>
      </c>
      <c r="C366" s="100">
        <v>10</v>
      </c>
      <c r="D366" s="9"/>
      <c r="E366" s="9"/>
      <c r="F366" s="55"/>
      <c r="G366" s="94"/>
      <c r="H366" s="90">
        <f>IF(E366="",C366,"")</f>
        <v>10</v>
      </c>
      <c r="I366" s="91">
        <f>IF(E366&lt;C366,O366,"")</f>
      </c>
      <c r="J366" s="90">
        <f>IF(E366&lt;C366,N366,"")</f>
      </c>
      <c r="K366" s="92"/>
      <c r="L366" s="92"/>
      <c r="M366" s="92"/>
      <c r="N366" s="90">
        <f>IF(E366="","",E366)</f>
      </c>
      <c r="O366" s="92">
        <f>IF(E366="","",B366)</f>
      </c>
      <c r="P366" s="94"/>
    </row>
    <row r="367" spans="1:16" ht="29.25" customHeight="1">
      <c r="A367" s="187"/>
      <c r="B367" s="198"/>
      <c r="C367" s="102" t="s">
        <v>40</v>
      </c>
      <c r="D367" s="18">
        <f>SUM(D363:D366)</f>
        <v>0</v>
      </c>
      <c r="E367" s="18">
        <f>SUM(E363:E366)</f>
        <v>0</v>
      </c>
      <c r="F367" s="55"/>
      <c r="G367" s="94"/>
      <c r="H367" s="90"/>
      <c r="I367" s="91"/>
      <c r="J367" s="90"/>
      <c r="K367" s="92"/>
      <c r="L367" s="92"/>
      <c r="M367" s="92"/>
      <c r="N367" s="90"/>
      <c r="O367" s="92"/>
      <c r="P367" s="94"/>
    </row>
    <row r="368" spans="1:16" ht="15">
      <c r="A368" s="15"/>
      <c r="B368" s="15"/>
      <c r="C368" s="15"/>
      <c r="D368" s="62"/>
      <c r="E368" s="62"/>
      <c r="F368" s="62"/>
      <c r="H368" s="90"/>
      <c r="I368" s="91"/>
      <c r="J368" s="90"/>
      <c r="K368" s="92"/>
      <c r="L368" s="92"/>
      <c r="M368" s="92"/>
      <c r="N368" s="90"/>
      <c r="O368" s="92"/>
      <c r="P368" s="94"/>
    </row>
    <row r="369" spans="1:16" ht="9.75" customHeight="1">
      <c r="A369" s="15"/>
      <c r="B369" s="15"/>
      <c r="C369" s="15"/>
      <c r="D369" s="62"/>
      <c r="E369" s="62"/>
      <c r="F369" s="62"/>
      <c r="H369" s="90"/>
      <c r="I369" s="91"/>
      <c r="J369" s="90"/>
      <c r="K369" s="92"/>
      <c r="L369" s="92"/>
      <c r="M369" s="92"/>
      <c r="N369" s="90"/>
      <c r="O369" s="92"/>
      <c r="P369" s="94"/>
    </row>
    <row r="370" spans="1:16" ht="15">
      <c r="A370" s="15"/>
      <c r="B370" s="15"/>
      <c r="C370" s="15"/>
      <c r="D370" s="62"/>
      <c r="E370" s="62"/>
      <c r="F370" s="62"/>
      <c r="H370" s="90"/>
      <c r="I370" s="91"/>
      <c r="J370" s="90"/>
      <c r="K370" s="92"/>
      <c r="L370" s="92"/>
      <c r="M370" s="92"/>
      <c r="N370" s="90"/>
      <c r="O370" s="92"/>
      <c r="P370" s="94"/>
    </row>
    <row r="371" spans="1:16" ht="9" customHeight="1">
      <c r="A371" s="15"/>
      <c r="B371" s="15"/>
      <c r="C371" s="15"/>
      <c r="D371" s="62"/>
      <c r="E371" s="62"/>
      <c r="F371" s="62"/>
      <c r="H371" s="90"/>
      <c r="I371" s="91"/>
      <c r="J371" s="90"/>
      <c r="K371" s="92"/>
      <c r="L371" s="92"/>
      <c r="M371" s="92"/>
      <c r="N371" s="90"/>
      <c r="O371" s="92"/>
      <c r="P371" s="94"/>
    </row>
    <row r="372" spans="1:16" ht="15">
      <c r="A372" s="15"/>
      <c r="B372" s="15"/>
      <c r="C372" s="15"/>
      <c r="D372" s="62"/>
      <c r="E372" s="62"/>
      <c r="F372" s="62"/>
      <c r="H372" s="90"/>
      <c r="I372" s="91"/>
      <c r="J372" s="90"/>
      <c r="K372" s="92"/>
      <c r="L372" s="92"/>
      <c r="M372" s="92"/>
      <c r="N372" s="90"/>
      <c r="O372" s="92"/>
      <c r="P372" s="94"/>
    </row>
    <row r="373" spans="1:16" ht="15">
      <c r="A373" s="15"/>
      <c r="B373" s="15"/>
      <c r="C373" s="15"/>
      <c r="D373" s="62"/>
      <c r="E373" s="62"/>
      <c r="F373" s="62"/>
      <c r="H373" s="90"/>
      <c r="I373" s="91"/>
      <c r="J373" s="90"/>
      <c r="K373" s="92"/>
      <c r="L373" s="92"/>
      <c r="M373" s="92"/>
      <c r="N373" s="90"/>
      <c r="O373" s="92"/>
      <c r="P373" s="94"/>
    </row>
    <row r="374" spans="1:16" ht="15">
      <c r="A374" s="15"/>
      <c r="B374" s="15"/>
      <c r="C374" s="15"/>
      <c r="D374" s="62"/>
      <c r="E374" s="62"/>
      <c r="F374" s="62"/>
      <c r="H374" s="90"/>
      <c r="I374" s="91"/>
      <c r="J374" s="90"/>
      <c r="K374" s="92"/>
      <c r="L374" s="92"/>
      <c r="M374" s="92"/>
      <c r="N374" s="90"/>
      <c r="O374" s="92"/>
      <c r="P374" s="94"/>
    </row>
    <row r="375" spans="1:16" ht="25.5" customHeight="1">
      <c r="A375" s="182" t="s">
        <v>42</v>
      </c>
      <c r="B375" s="182"/>
      <c r="C375" s="183" t="s">
        <v>23</v>
      </c>
      <c r="D375" s="183"/>
      <c r="E375" s="183"/>
      <c r="F375" s="183"/>
      <c r="G375" s="79"/>
      <c r="H375" s="90"/>
      <c r="I375" s="91"/>
      <c r="J375" s="90"/>
      <c r="K375" s="92"/>
      <c r="L375" s="92"/>
      <c r="M375" s="92"/>
      <c r="N375" s="90"/>
      <c r="O375" s="93"/>
      <c r="P375" s="94"/>
    </row>
    <row r="376" spans="1:16" ht="21" customHeight="1">
      <c r="A376" s="205" t="s">
        <v>20</v>
      </c>
      <c r="B376" s="206"/>
      <c r="C376" s="207" t="s">
        <v>13</v>
      </c>
      <c r="D376" s="206"/>
      <c r="E376" s="206"/>
      <c r="F376" s="207" t="s">
        <v>175</v>
      </c>
      <c r="G376" s="65"/>
      <c r="H376" s="90"/>
      <c r="I376" s="91"/>
      <c r="J376" s="90"/>
      <c r="K376" s="92"/>
      <c r="L376" s="92"/>
      <c r="M376" s="92"/>
      <c r="N376" s="90"/>
      <c r="O376" s="95"/>
      <c r="P376" s="94"/>
    </row>
    <row r="377" spans="1:16" ht="15">
      <c r="A377" s="206"/>
      <c r="B377" s="206"/>
      <c r="C377" s="206"/>
      <c r="D377" s="206"/>
      <c r="E377" s="206"/>
      <c r="F377" s="206"/>
      <c r="G377" s="72"/>
      <c r="H377" s="90"/>
      <c r="I377" s="91"/>
      <c r="J377" s="90"/>
      <c r="K377" s="92"/>
      <c r="L377" s="92"/>
      <c r="M377" s="92"/>
      <c r="N377" s="90"/>
      <c r="O377" s="88"/>
      <c r="P377" s="94"/>
    </row>
    <row r="378" spans="1:16" ht="49.5" customHeight="1">
      <c r="A378" s="206"/>
      <c r="B378" s="206"/>
      <c r="C378" s="206"/>
      <c r="D378" s="206"/>
      <c r="E378" s="206"/>
      <c r="F378" s="206"/>
      <c r="G378" s="72"/>
      <c r="H378" s="90"/>
      <c r="I378" s="91"/>
      <c r="J378" s="90"/>
      <c r="K378" s="92"/>
      <c r="L378" s="92"/>
      <c r="M378" s="92"/>
      <c r="N378" s="90"/>
      <c r="O378" s="88"/>
      <c r="P378" s="94"/>
    </row>
    <row r="379" spans="1:16" ht="14.25" customHeight="1">
      <c r="A379" s="199" t="s">
        <v>0</v>
      </c>
      <c r="B379" s="207" t="s">
        <v>1</v>
      </c>
      <c r="C379" s="241" t="s">
        <v>2</v>
      </c>
      <c r="D379" s="242"/>
      <c r="E379" s="242"/>
      <c r="F379" s="243"/>
      <c r="G379" s="96"/>
      <c r="H379" s="90"/>
      <c r="I379" s="91"/>
      <c r="J379" s="90"/>
      <c r="K379" s="92"/>
      <c r="L379" s="92"/>
      <c r="M379" s="92"/>
      <c r="N379" s="90"/>
      <c r="O379" s="99"/>
      <c r="P379" s="94"/>
    </row>
    <row r="380" spans="1:16" ht="30.75" customHeight="1">
      <c r="A380" s="199"/>
      <c r="B380" s="207"/>
      <c r="C380" s="22" t="s">
        <v>3</v>
      </c>
      <c r="D380" s="36" t="s">
        <v>364</v>
      </c>
      <c r="E380" s="36" t="s">
        <v>5</v>
      </c>
      <c r="F380" s="53" t="s">
        <v>6</v>
      </c>
      <c r="G380" s="96"/>
      <c r="H380" s="90"/>
      <c r="I380" s="91"/>
      <c r="J380" s="90"/>
      <c r="K380" s="92"/>
      <c r="L380" s="92"/>
      <c r="M380" s="92"/>
      <c r="N380" s="90"/>
      <c r="O380" s="99"/>
      <c r="P380" s="94"/>
    </row>
    <row r="381" spans="1:16" ht="27.75" customHeight="1">
      <c r="A381" s="187" t="s">
        <v>301</v>
      </c>
      <c r="B381" s="263" t="s">
        <v>176</v>
      </c>
      <c r="C381" s="100">
        <v>20</v>
      </c>
      <c r="D381" s="9"/>
      <c r="E381" s="9"/>
      <c r="F381" s="55"/>
      <c r="G381" s="94"/>
      <c r="H381" s="90">
        <f>IF(E381="",C381,"")</f>
        <v>20</v>
      </c>
      <c r="I381" s="91">
        <f>IF(E381&lt;C381,O381,"")</f>
      </c>
      <c r="J381" s="90">
        <f>IF(E381&lt;C381,N381,"")</f>
      </c>
      <c r="K381" s="92"/>
      <c r="L381" s="92"/>
      <c r="M381" s="92"/>
      <c r="N381" s="90">
        <f>IF(E381="","",E381)</f>
      </c>
      <c r="O381" s="92">
        <f>IF(E381="","",B381)</f>
      </c>
      <c r="P381" s="94"/>
    </row>
    <row r="382" spans="1:16" ht="51" customHeight="1">
      <c r="A382" s="187"/>
      <c r="B382" s="198"/>
      <c r="C382" s="102" t="s">
        <v>40</v>
      </c>
      <c r="D382" s="18">
        <f>SUM(D381)</f>
        <v>0</v>
      </c>
      <c r="E382" s="18">
        <f>SUM(E381)</f>
        <v>0</v>
      </c>
      <c r="F382" s="55"/>
      <c r="G382" s="94"/>
      <c r="H382" s="90"/>
      <c r="I382" s="91"/>
      <c r="J382" s="90"/>
      <c r="K382" s="92"/>
      <c r="L382" s="92"/>
      <c r="M382" s="92"/>
      <c r="N382" s="90"/>
      <c r="O382" s="92"/>
      <c r="P382" s="94"/>
    </row>
    <row r="383" spans="1:16" ht="22.5" customHeight="1">
      <c r="A383" s="15"/>
      <c r="B383" s="15"/>
      <c r="C383" s="15"/>
      <c r="D383" s="62"/>
      <c r="E383" s="62"/>
      <c r="F383" s="62"/>
      <c r="H383" s="90"/>
      <c r="I383" s="91"/>
      <c r="J383" s="90"/>
      <c r="K383" s="92"/>
      <c r="L383" s="92"/>
      <c r="M383" s="92"/>
      <c r="N383" s="90"/>
      <c r="O383" s="92"/>
      <c r="P383" s="94"/>
    </row>
    <row r="384" spans="1:16" ht="16.5" customHeight="1">
      <c r="A384" s="199" t="s">
        <v>0</v>
      </c>
      <c r="B384" s="207" t="s">
        <v>1</v>
      </c>
      <c r="C384" s="241" t="s">
        <v>2</v>
      </c>
      <c r="D384" s="242"/>
      <c r="E384" s="242"/>
      <c r="F384" s="243"/>
      <c r="G384" s="96"/>
      <c r="H384" s="90"/>
      <c r="I384" s="91"/>
      <c r="J384" s="90"/>
      <c r="K384" s="92"/>
      <c r="L384" s="92"/>
      <c r="M384" s="92"/>
      <c r="N384" s="90"/>
      <c r="O384" s="99"/>
      <c r="P384" s="94"/>
    </row>
    <row r="385" spans="1:16" ht="29.25" customHeight="1" thickBot="1">
      <c r="A385" s="199"/>
      <c r="B385" s="207"/>
      <c r="C385" s="22" t="s">
        <v>3</v>
      </c>
      <c r="D385" s="54" t="s">
        <v>4</v>
      </c>
      <c r="E385" s="54" t="s">
        <v>5</v>
      </c>
      <c r="F385" s="53" t="s">
        <v>6</v>
      </c>
      <c r="G385" s="96"/>
      <c r="H385" s="90"/>
      <c r="I385" s="91"/>
      <c r="J385" s="90"/>
      <c r="K385" s="92"/>
      <c r="L385" s="92"/>
      <c r="M385" s="92"/>
      <c r="N385" s="90"/>
      <c r="O385" s="92"/>
      <c r="P385" s="94"/>
    </row>
    <row r="386" spans="1:16" ht="33.75" customHeight="1" thickBot="1">
      <c r="A386" s="187" t="s">
        <v>302</v>
      </c>
      <c r="B386" s="23" t="s">
        <v>177</v>
      </c>
      <c r="C386" s="100">
        <v>5</v>
      </c>
      <c r="D386" s="9"/>
      <c r="E386" s="9"/>
      <c r="F386" s="53"/>
      <c r="G386" s="96"/>
      <c r="H386" s="90">
        <f>IF(E386="",C386,"")</f>
        <v>5</v>
      </c>
      <c r="I386" s="91">
        <f>IF(E386&lt;C386,O386,"")</f>
      </c>
      <c r="J386" s="90">
        <f>IF(E386&lt;C386,N386,"")</f>
      </c>
      <c r="K386" s="92"/>
      <c r="L386" s="92"/>
      <c r="M386" s="92"/>
      <c r="N386" s="90">
        <f>IF(E386="","",E386)</f>
      </c>
      <c r="O386" s="92">
        <f>IF(E386="","",B386)</f>
      </c>
      <c r="P386" s="94"/>
    </row>
    <row r="387" spans="1:16" ht="38.25" customHeight="1" thickBot="1">
      <c r="A387" s="187"/>
      <c r="B387" s="23" t="s">
        <v>178</v>
      </c>
      <c r="C387" s="100">
        <v>10</v>
      </c>
      <c r="D387" s="9"/>
      <c r="E387" s="9"/>
      <c r="F387" s="55"/>
      <c r="G387" s="94"/>
      <c r="H387" s="90">
        <f>IF(E387="",C387,"")</f>
        <v>10</v>
      </c>
      <c r="I387" s="91">
        <f>IF(E387&lt;C387,O387,"")</f>
      </c>
      <c r="J387" s="90">
        <f>IF(E387&lt;C387,N387,"")</f>
      </c>
      <c r="K387" s="92"/>
      <c r="L387" s="92"/>
      <c r="M387" s="92"/>
      <c r="N387" s="90">
        <f>IF(E387="","",E387)</f>
      </c>
      <c r="O387" s="92">
        <f>IF(E387="","",B387)</f>
      </c>
      <c r="P387" s="94"/>
    </row>
    <row r="388" spans="1:16" ht="38.25" customHeight="1">
      <c r="A388" s="187"/>
      <c r="B388" s="51" t="s">
        <v>179</v>
      </c>
      <c r="C388" s="100">
        <v>5</v>
      </c>
      <c r="D388" s="9"/>
      <c r="E388" s="9"/>
      <c r="F388" s="55"/>
      <c r="G388" s="94"/>
      <c r="H388" s="90">
        <f>IF(E388="",C388,"")</f>
        <v>5</v>
      </c>
      <c r="I388" s="91">
        <f>IF(E388&lt;C388,O388,"")</f>
      </c>
      <c r="J388" s="90">
        <f>IF(E388&lt;C388,N388,"")</f>
      </c>
      <c r="K388" s="92"/>
      <c r="L388" s="92"/>
      <c r="M388" s="92"/>
      <c r="N388" s="90">
        <f>IF(E388="","",E388)</f>
      </c>
      <c r="O388" s="92">
        <f>IF(E388="","",B388)</f>
      </c>
      <c r="P388" s="94"/>
    </row>
    <row r="389" spans="1:16" ht="29.25" customHeight="1">
      <c r="A389" s="187"/>
      <c r="B389" s="52"/>
      <c r="C389" s="102" t="s">
        <v>40</v>
      </c>
      <c r="D389" s="18">
        <f>SUM(D386:D388)</f>
        <v>0</v>
      </c>
      <c r="E389" s="18">
        <f>SUM(E386:E388)</f>
        <v>0</v>
      </c>
      <c r="F389" s="55"/>
      <c r="G389" s="94"/>
      <c r="H389" s="90"/>
      <c r="I389" s="91"/>
      <c r="J389" s="90"/>
      <c r="K389" s="92"/>
      <c r="L389" s="92"/>
      <c r="M389" s="92"/>
      <c r="N389" s="90"/>
      <c r="O389" s="92"/>
      <c r="P389" s="94"/>
    </row>
    <row r="390" spans="1:16" ht="15">
      <c r="A390" s="15"/>
      <c r="B390" s="15"/>
      <c r="C390" s="15"/>
      <c r="D390" s="62"/>
      <c r="E390" s="62"/>
      <c r="F390" s="62"/>
      <c r="H390" s="90"/>
      <c r="I390" s="91"/>
      <c r="J390" s="90"/>
      <c r="K390" s="92"/>
      <c r="L390" s="92"/>
      <c r="M390" s="92"/>
      <c r="N390" s="90"/>
      <c r="O390" s="92"/>
      <c r="P390" s="94"/>
    </row>
    <row r="391" spans="1:16" ht="9.75" customHeight="1">
      <c r="A391" s="15"/>
      <c r="B391" s="15"/>
      <c r="C391" s="15"/>
      <c r="D391" s="62"/>
      <c r="E391" s="62"/>
      <c r="F391" s="62"/>
      <c r="H391" s="90"/>
      <c r="I391" s="91"/>
      <c r="J391" s="90"/>
      <c r="K391" s="92"/>
      <c r="L391" s="92"/>
      <c r="M391" s="92"/>
      <c r="N391" s="90"/>
      <c r="O391" s="92"/>
      <c r="P391" s="94"/>
    </row>
    <row r="392" spans="1:16" ht="15">
      <c r="A392" s="15"/>
      <c r="B392" s="15"/>
      <c r="C392" s="15"/>
      <c r="D392" s="62"/>
      <c r="E392" s="62"/>
      <c r="F392" s="62"/>
      <c r="H392" s="90"/>
      <c r="I392" s="91"/>
      <c r="J392" s="90"/>
      <c r="K392" s="92"/>
      <c r="L392" s="92"/>
      <c r="M392" s="92"/>
      <c r="N392" s="90"/>
      <c r="O392" s="92"/>
      <c r="P392" s="94"/>
    </row>
    <row r="393" spans="1:16" ht="15">
      <c r="A393" s="15"/>
      <c r="B393" s="15"/>
      <c r="C393" s="15"/>
      <c r="D393" s="62"/>
      <c r="E393" s="62"/>
      <c r="F393" s="62"/>
      <c r="H393" s="90"/>
      <c r="I393" s="91"/>
      <c r="J393" s="90"/>
      <c r="K393" s="92"/>
      <c r="L393" s="92"/>
      <c r="M393" s="92"/>
      <c r="N393" s="90"/>
      <c r="O393" s="92"/>
      <c r="P393" s="94"/>
    </row>
    <row r="394" spans="1:16" ht="25.5" customHeight="1">
      <c r="A394" s="182" t="s">
        <v>42</v>
      </c>
      <c r="B394" s="182"/>
      <c r="C394" s="183" t="s">
        <v>23</v>
      </c>
      <c r="D394" s="183"/>
      <c r="E394" s="183"/>
      <c r="F394" s="183"/>
      <c r="G394" s="79"/>
      <c r="H394" s="90"/>
      <c r="I394" s="91"/>
      <c r="J394" s="90"/>
      <c r="K394" s="92"/>
      <c r="L394" s="92"/>
      <c r="M394" s="92"/>
      <c r="N394" s="90"/>
      <c r="O394" s="93"/>
      <c r="P394" s="94"/>
    </row>
    <row r="395" spans="1:16" ht="21" customHeight="1">
      <c r="A395" s="205" t="s">
        <v>20</v>
      </c>
      <c r="B395" s="206"/>
      <c r="C395" s="207" t="s">
        <v>13</v>
      </c>
      <c r="D395" s="206"/>
      <c r="E395" s="206"/>
      <c r="F395" s="207" t="s">
        <v>180</v>
      </c>
      <c r="G395" s="65"/>
      <c r="H395" s="90"/>
      <c r="I395" s="91"/>
      <c r="J395" s="90"/>
      <c r="K395" s="92"/>
      <c r="L395" s="92"/>
      <c r="M395" s="92"/>
      <c r="N395" s="90"/>
      <c r="O395" s="95"/>
      <c r="P395" s="94"/>
    </row>
    <row r="396" spans="1:16" ht="15">
      <c r="A396" s="206"/>
      <c r="B396" s="206"/>
      <c r="C396" s="206"/>
      <c r="D396" s="206"/>
      <c r="E396" s="206"/>
      <c r="F396" s="206"/>
      <c r="G396" s="72"/>
      <c r="H396" s="90"/>
      <c r="I396" s="91"/>
      <c r="J396" s="90"/>
      <c r="K396" s="92"/>
      <c r="L396" s="92"/>
      <c r="M396" s="92"/>
      <c r="N396" s="90"/>
      <c r="O396" s="88"/>
      <c r="P396" s="94"/>
    </row>
    <row r="397" spans="1:16" ht="50.25" customHeight="1">
      <c r="A397" s="206"/>
      <c r="B397" s="206"/>
      <c r="C397" s="206"/>
      <c r="D397" s="206"/>
      <c r="E397" s="206"/>
      <c r="F397" s="206"/>
      <c r="G397" s="72"/>
      <c r="H397" s="90"/>
      <c r="I397" s="91"/>
      <c r="J397" s="90"/>
      <c r="K397" s="92"/>
      <c r="L397" s="92"/>
      <c r="M397" s="92"/>
      <c r="N397" s="90"/>
      <c r="O397" s="88"/>
      <c r="P397" s="94"/>
    </row>
    <row r="398" spans="1:16" ht="21.75" customHeight="1">
      <c r="A398" s="199" t="s">
        <v>0</v>
      </c>
      <c r="B398" s="207" t="s">
        <v>1</v>
      </c>
      <c r="C398" s="241" t="s">
        <v>2</v>
      </c>
      <c r="D398" s="242"/>
      <c r="E398" s="242"/>
      <c r="F398" s="243"/>
      <c r="G398" s="96"/>
      <c r="H398" s="90"/>
      <c r="I398" s="91"/>
      <c r="J398" s="90"/>
      <c r="K398" s="92"/>
      <c r="L398" s="92"/>
      <c r="M398" s="92"/>
      <c r="N398" s="90"/>
      <c r="O398" s="99"/>
      <c r="P398" s="94"/>
    </row>
    <row r="399" spans="1:16" ht="30.75" thickBot="1">
      <c r="A399" s="199"/>
      <c r="B399" s="207"/>
      <c r="C399" s="22" t="s">
        <v>3</v>
      </c>
      <c r="D399" s="54" t="s">
        <v>4</v>
      </c>
      <c r="E399" s="54" t="s">
        <v>5</v>
      </c>
      <c r="F399" s="53" t="s">
        <v>6</v>
      </c>
      <c r="G399" s="96"/>
      <c r="H399" s="90"/>
      <c r="I399" s="91"/>
      <c r="J399" s="90"/>
      <c r="K399" s="92"/>
      <c r="L399" s="92"/>
      <c r="M399" s="92"/>
      <c r="N399" s="90"/>
      <c r="O399" s="92"/>
      <c r="P399" s="94"/>
    </row>
    <row r="400" spans="1:16" ht="24" customHeight="1" thickBot="1">
      <c r="A400" s="187" t="s">
        <v>303</v>
      </c>
      <c r="B400" s="23" t="s">
        <v>181</v>
      </c>
      <c r="C400" s="100">
        <v>5</v>
      </c>
      <c r="D400" s="9"/>
      <c r="E400" s="9"/>
      <c r="F400" s="55"/>
      <c r="G400" s="94"/>
      <c r="H400" s="90">
        <f aca="true" t="shared" si="33" ref="H400:H409">IF(E400="",C400,"")</f>
        <v>5</v>
      </c>
      <c r="I400" s="91">
        <f aca="true" t="shared" si="34" ref="I400:I410">IF(E400&lt;C400,O400,"")</f>
      </c>
      <c r="J400" s="90">
        <f aca="true" t="shared" si="35" ref="J400:J410">IF(E400&lt;C400,N400,"")</f>
      </c>
      <c r="K400" s="92"/>
      <c r="L400" s="92"/>
      <c r="M400" s="92"/>
      <c r="N400" s="90">
        <f aca="true" t="shared" si="36" ref="N400:N408">IF(E400="","",E400)</f>
      </c>
      <c r="O400" s="92">
        <f aca="true" t="shared" si="37" ref="O400:O409">IF(E400="","",B400)</f>
      </c>
      <c r="P400" s="94"/>
    </row>
    <row r="401" spans="1:16" ht="29.25" customHeight="1" thickBot="1">
      <c r="A401" s="187"/>
      <c r="B401" s="24" t="s">
        <v>182</v>
      </c>
      <c r="C401" s="100">
        <v>5</v>
      </c>
      <c r="D401" s="9"/>
      <c r="E401" s="9"/>
      <c r="F401" s="55"/>
      <c r="G401" s="94"/>
      <c r="H401" s="90">
        <f t="shared" si="33"/>
        <v>5</v>
      </c>
      <c r="I401" s="91">
        <f t="shared" si="34"/>
      </c>
      <c r="J401" s="90">
        <f t="shared" si="35"/>
      </c>
      <c r="K401" s="92"/>
      <c r="L401" s="92"/>
      <c r="M401" s="92"/>
      <c r="N401" s="90">
        <f>IF(E401="","",E401)</f>
      </c>
      <c r="O401" s="92">
        <f t="shared" si="37"/>
      </c>
      <c r="P401" s="94"/>
    </row>
    <row r="402" spans="1:16" ht="18.75" customHeight="1" thickBot="1">
      <c r="A402" s="187"/>
      <c r="B402" s="24" t="s">
        <v>183</v>
      </c>
      <c r="C402" s="100">
        <v>3</v>
      </c>
      <c r="D402" s="9"/>
      <c r="E402" s="9"/>
      <c r="F402" s="55"/>
      <c r="G402" s="94"/>
      <c r="H402" s="90">
        <f t="shared" si="33"/>
        <v>3</v>
      </c>
      <c r="I402" s="91">
        <f t="shared" si="34"/>
      </c>
      <c r="J402" s="90">
        <f t="shared" si="35"/>
      </c>
      <c r="K402" s="92"/>
      <c r="L402" s="92"/>
      <c r="M402" s="92"/>
      <c r="N402" s="90">
        <f t="shared" si="36"/>
      </c>
      <c r="O402" s="92">
        <f t="shared" si="37"/>
      </c>
      <c r="P402" s="94"/>
    </row>
    <row r="403" spans="1:16" ht="20.25" customHeight="1" thickBot="1">
      <c r="A403" s="187"/>
      <c r="B403" s="24" t="s">
        <v>184</v>
      </c>
      <c r="C403" s="100">
        <v>5</v>
      </c>
      <c r="D403" s="9"/>
      <c r="E403" s="9"/>
      <c r="F403" s="55"/>
      <c r="G403" s="94"/>
      <c r="H403" s="90">
        <f t="shared" si="33"/>
        <v>5</v>
      </c>
      <c r="I403" s="91">
        <f t="shared" si="34"/>
      </c>
      <c r="J403" s="90">
        <f t="shared" si="35"/>
      </c>
      <c r="K403" s="92"/>
      <c r="L403" s="92"/>
      <c r="M403" s="92"/>
      <c r="N403" s="90">
        <f t="shared" si="36"/>
      </c>
      <c r="O403" s="92">
        <f t="shared" si="37"/>
      </c>
      <c r="P403" s="94"/>
    </row>
    <row r="404" spans="1:16" ht="21.75" customHeight="1" thickBot="1">
      <c r="A404" s="187"/>
      <c r="B404" s="24" t="s">
        <v>185</v>
      </c>
      <c r="C404" s="100">
        <v>5</v>
      </c>
      <c r="D404" s="9"/>
      <c r="E404" s="9"/>
      <c r="F404" s="55"/>
      <c r="G404" s="94"/>
      <c r="H404" s="90">
        <f t="shared" si="33"/>
        <v>5</v>
      </c>
      <c r="I404" s="91">
        <f t="shared" si="34"/>
      </c>
      <c r="J404" s="90">
        <f t="shared" si="35"/>
      </c>
      <c r="K404" s="92"/>
      <c r="L404" s="92"/>
      <c r="M404" s="92"/>
      <c r="N404" s="90">
        <f t="shared" si="36"/>
      </c>
      <c r="O404" s="92">
        <f t="shared" si="37"/>
      </c>
      <c r="P404" s="94"/>
    </row>
    <row r="405" spans="1:16" ht="21.75" customHeight="1" thickBot="1">
      <c r="A405" s="187"/>
      <c r="B405" s="24" t="s">
        <v>186</v>
      </c>
      <c r="C405" s="100">
        <v>5</v>
      </c>
      <c r="D405" s="9"/>
      <c r="E405" s="9"/>
      <c r="F405" s="55"/>
      <c r="G405" s="94"/>
      <c r="H405" s="90">
        <f t="shared" si="33"/>
        <v>5</v>
      </c>
      <c r="I405" s="91">
        <f t="shared" si="34"/>
      </c>
      <c r="J405" s="90">
        <f t="shared" si="35"/>
      </c>
      <c r="K405" s="92"/>
      <c r="L405" s="92"/>
      <c r="M405" s="92"/>
      <c r="N405" s="90">
        <f t="shared" si="36"/>
      </c>
      <c r="O405" s="92">
        <f t="shared" si="37"/>
      </c>
      <c r="P405" s="94"/>
    </row>
    <row r="406" spans="1:16" ht="27.75" customHeight="1" thickBot="1">
      <c r="A406" s="187"/>
      <c r="B406" s="24" t="s">
        <v>187</v>
      </c>
      <c r="C406" s="100">
        <v>3</v>
      </c>
      <c r="D406" s="9"/>
      <c r="E406" s="9"/>
      <c r="F406" s="55"/>
      <c r="G406" s="94"/>
      <c r="H406" s="90">
        <f>IF(E406="",C406,"")</f>
        <v>3</v>
      </c>
      <c r="I406" s="91">
        <f t="shared" si="34"/>
      </c>
      <c r="J406" s="90">
        <f t="shared" si="35"/>
      </c>
      <c r="K406" s="92"/>
      <c r="L406" s="92"/>
      <c r="M406" s="92"/>
      <c r="N406" s="90">
        <f>IF(E406="","",E406)</f>
      </c>
      <c r="O406" s="92">
        <f t="shared" si="37"/>
      </c>
      <c r="P406" s="94"/>
    </row>
    <row r="407" spans="1:16" ht="30.75" customHeight="1" thickBot="1">
      <c r="A407" s="187"/>
      <c r="B407" s="24" t="s">
        <v>188</v>
      </c>
      <c r="C407" s="100">
        <v>5</v>
      </c>
      <c r="D407" s="9"/>
      <c r="E407" s="9"/>
      <c r="F407" s="55"/>
      <c r="G407" s="94"/>
      <c r="H407" s="90">
        <f t="shared" si="33"/>
        <v>5</v>
      </c>
      <c r="I407" s="91">
        <f t="shared" si="34"/>
      </c>
      <c r="J407" s="90">
        <f t="shared" si="35"/>
      </c>
      <c r="K407" s="92"/>
      <c r="L407" s="92"/>
      <c r="M407" s="92"/>
      <c r="N407" s="90">
        <f t="shared" si="36"/>
      </c>
      <c r="O407" s="92">
        <f t="shared" si="37"/>
      </c>
      <c r="P407" s="94"/>
    </row>
    <row r="408" spans="1:16" ht="21.75" customHeight="1" thickBot="1">
      <c r="A408" s="187"/>
      <c r="B408" s="24" t="s">
        <v>189</v>
      </c>
      <c r="C408" s="100">
        <v>3</v>
      </c>
      <c r="D408" s="9"/>
      <c r="E408" s="9"/>
      <c r="F408" s="55"/>
      <c r="G408" s="94"/>
      <c r="H408" s="90">
        <f t="shared" si="33"/>
        <v>3</v>
      </c>
      <c r="I408" s="91">
        <f t="shared" si="34"/>
      </c>
      <c r="J408" s="90">
        <f t="shared" si="35"/>
      </c>
      <c r="K408" s="92"/>
      <c r="L408" s="92"/>
      <c r="M408" s="92"/>
      <c r="N408" s="90">
        <f t="shared" si="36"/>
      </c>
      <c r="O408" s="92">
        <f t="shared" si="37"/>
      </c>
      <c r="P408" s="94"/>
    </row>
    <row r="409" spans="1:16" ht="22.5" customHeight="1">
      <c r="A409" s="187"/>
      <c r="B409" s="25" t="s">
        <v>190</v>
      </c>
      <c r="C409" s="100">
        <v>5</v>
      </c>
      <c r="D409" s="9"/>
      <c r="E409" s="9"/>
      <c r="F409" s="55"/>
      <c r="G409" s="94"/>
      <c r="H409" s="90">
        <f t="shared" si="33"/>
        <v>5</v>
      </c>
      <c r="I409" s="91">
        <f t="shared" si="34"/>
      </c>
      <c r="J409" s="90">
        <f t="shared" si="35"/>
      </c>
      <c r="K409" s="92"/>
      <c r="L409" s="92"/>
      <c r="M409" s="92"/>
      <c r="N409" s="90">
        <f>IF(E409="","",E409)</f>
      </c>
      <c r="O409" s="92">
        <f t="shared" si="37"/>
      </c>
      <c r="P409" s="94"/>
    </row>
    <row r="410" spans="1:16" ht="18.75" customHeight="1">
      <c r="A410" s="264"/>
      <c r="B410" s="41" t="s">
        <v>191</v>
      </c>
      <c r="C410" s="110">
        <v>3</v>
      </c>
      <c r="D410" s="12"/>
      <c r="E410" s="12"/>
      <c r="F410" s="55"/>
      <c r="G410" s="94"/>
      <c r="H410" s="90">
        <f>IF(E410="",C410,"")</f>
        <v>3</v>
      </c>
      <c r="I410" s="91">
        <f t="shared" si="34"/>
      </c>
      <c r="J410" s="90">
        <f t="shared" si="35"/>
      </c>
      <c r="K410" s="92"/>
      <c r="L410" s="92"/>
      <c r="M410" s="92"/>
      <c r="N410" s="90">
        <f>IF(E410="","",E410)</f>
      </c>
      <c r="O410" s="92">
        <f>IF(E410="","",B410)</f>
      </c>
      <c r="P410" s="94"/>
    </row>
    <row r="411" spans="1:16" ht="27.75" customHeight="1">
      <c r="A411" s="264"/>
      <c r="B411" s="42"/>
      <c r="C411" s="111" t="s">
        <v>40</v>
      </c>
      <c r="D411" s="18">
        <f>SUM(D400:D410)</f>
        <v>0</v>
      </c>
      <c r="E411" s="18">
        <f>SUM(E400:E410)</f>
        <v>0</v>
      </c>
      <c r="F411" s="55"/>
      <c r="G411" s="94"/>
      <c r="H411" s="90"/>
      <c r="I411" s="91"/>
      <c r="J411" s="90"/>
      <c r="K411" s="92"/>
      <c r="L411" s="92"/>
      <c r="M411" s="92"/>
      <c r="N411" s="90"/>
      <c r="O411" s="92"/>
      <c r="P411" s="94"/>
    </row>
    <row r="412" spans="1:16" ht="23.25" customHeight="1">
      <c r="A412" s="15"/>
      <c r="B412" s="15"/>
      <c r="C412" s="26"/>
      <c r="D412" s="19"/>
      <c r="E412" s="19"/>
      <c r="F412" s="19"/>
      <c r="G412" s="103"/>
      <c r="H412" s="90"/>
      <c r="I412" s="91"/>
      <c r="J412" s="90"/>
      <c r="K412" s="92"/>
      <c r="L412" s="92"/>
      <c r="M412" s="92"/>
      <c r="N412" s="90"/>
      <c r="O412" s="92"/>
      <c r="P412" s="94"/>
    </row>
    <row r="413" spans="1:16" ht="5.25" customHeight="1">
      <c r="A413" s="15"/>
      <c r="B413" s="15"/>
      <c r="C413" s="15"/>
      <c r="D413" s="62"/>
      <c r="E413" s="62"/>
      <c r="F413" s="62"/>
      <c r="H413" s="90"/>
      <c r="I413" s="91"/>
      <c r="J413" s="90"/>
      <c r="K413" s="92"/>
      <c r="L413" s="92"/>
      <c r="M413" s="92"/>
      <c r="N413" s="90"/>
      <c r="O413" s="92"/>
      <c r="P413" s="94"/>
    </row>
    <row r="414" spans="1:16" ht="15">
      <c r="A414" s="15"/>
      <c r="B414" s="15"/>
      <c r="C414" s="15"/>
      <c r="D414" s="62"/>
      <c r="E414" s="62"/>
      <c r="F414" s="62"/>
      <c r="H414" s="90"/>
      <c r="I414" s="91"/>
      <c r="J414" s="90"/>
      <c r="K414" s="92"/>
      <c r="L414" s="92"/>
      <c r="M414" s="92"/>
      <c r="N414" s="90"/>
      <c r="O414" s="92"/>
      <c r="P414" s="94"/>
    </row>
    <row r="415" spans="1:16" ht="25.5" customHeight="1">
      <c r="A415" s="182" t="s">
        <v>42</v>
      </c>
      <c r="B415" s="182"/>
      <c r="C415" s="183" t="s">
        <v>23</v>
      </c>
      <c r="D415" s="183"/>
      <c r="E415" s="183"/>
      <c r="F415" s="183"/>
      <c r="G415" s="79"/>
      <c r="H415" s="90"/>
      <c r="I415" s="91"/>
      <c r="J415" s="90"/>
      <c r="K415" s="92"/>
      <c r="L415" s="92"/>
      <c r="M415" s="92"/>
      <c r="N415" s="90"/>
      <c r="O415" s="93"/>
      <c r="P415" s="94"/>
    </row>
    <row r="416" spans="1:16" ht="21" customHeight="1">
      <c r="A416" s="205" t="s">
        <v>20</v>
      </c>
      <c r="B416" s="206"/>
      <c r="C416" s="207" t="s">
        <v>13</v>
      </c>
      <c r="D416" s="206"/>
      <c r="E416" s="206"/>
      <c r="F416" s="207" t="s">
        <v>192</v>
      </c>
      <c r="G416" s="65"/>
      <c r="H416" s="90"/>
      <c r="I416" s="91"/>
      <c r="J416" s="90"/>
      <c r="K416" s="92"/>
      <c r="L416" s="92"/>
      <c r="M416" s="92"/>
      <c r="N416" s="90"/>
      <c r="O416" s="95"/>
      <c r="P416" s="94"/>
    </row>
    <row r="417" spans="1:16" ht="15">
      <c r="A417" s="206"/>
      <c r="B417" s="206"/>
      <c r="C417" s="206"/>
      <c r="D417" s="206"/>
      <c r="E417" s="206"/>
      <c r="F417" s="206"/>
      <c r="G417" s="72"/>
      <c r="H417" s="90"/>
      <c r="I417" s="91"/>
      <c r="J417" s="90"/>
      <c r="K417" s="92"/>
      <c r="L417" s="92"/>
      <c r="M417" s="92"/>
      <c r="N417" s="90"/>
      <c r="O417" s="88"/>
      <c r="P417" s="94"/>
    </row>
    <row r="418" spans="1:16" ht="48.75" customHeight="1">
      <c r="A418" s="206"/>
      <c r="B418" s="206"/>
      <c r="C418" s="206"/>
      <c r="D418" s="206"/>
      <c r="E418" s="206"/>
      <c r="F418" s="206"/>
      <c r="G418" s="72"/>
      <c r="H418" s="90"/>
      <c r="I418" s="91"/>
      <c r="J418" s="90"/>
      <c r="K418" s="92"/>
      <c r="L418" s="92"/>
      <c r="M418" s="92"/>
      <c r="N418" s="90"/>
      <c r="O418" s="88"/>
      <c r="P418" s="94"/>
    </row>
    <row r="419" spans="1:16" ht="24" customHeight="1">
      <c r="A419" s="199" t="s">
        <v>0</v>
      </c>
      <c r="B419" s="207" t="s">
        <v>1</v>
      </c>
      <c r="C419" s="241" t="s">
        <v>2</v>
      </c>
      <c r="D419" s="242"/>
      <c r="E419" s="242"/>
      <c r="F419" s="243"/>
      <c r="G419" s="96"/>
      <c r="H419" s="90"/>
      <c r="I419" s="91"/>
      <c r="J419" s="90"/>
      <c r="K419" s="92"/>
      <c r="L419" s="92"/>
      <c r="M419" s="92"/>
      <c r="N419" s="90"/>
      <c r="O419" s="92"/>
      <c r="P419" s="94"/>
    </row>
    <row r="420" spans="1:16" ht="30.75" thickBot="1">
      <c r="A420" s="199"/>
      <c r="B420" s="207"/>
      <c r="C420" s="22" t="s">
        <v>3</v>
      </c>
      <c r="D420" s="54" t="s">
        <v>4</v>
      </c>
      <c r="E420" s="54" t="s">
        <v>5</v>
      </c>
      <c r="F420" s="53" t="s">
        <v>6</v>
      </c>
      <c r="G420" s="96"/>
      <c r="H420" s="90"/>
      <c r="I420" s="91"/>
      <c r="J420" s="90">
        <f>IF(E420&lt;C420,E420,"")</f>
      </c>
      <c r="K420" s="92"/>
      <c r="L420" s="92"/>
      <c r="M420" s="92"/>
      <c r="N420" s="90"/>
      <c r="O420" s="92"/>
      <c r="P420" s="94"/>
    </row>
    <row r="421" spans="1:16" ht="26.25" customHeight="1" thickBot="1">
      <c r="A421" s="187" t="s">
        <v>304</v>
      </c>
      <c r="B421" s="23" t="s">
        <v>193</v>
      </c>
      <c r="C421" s="100">
        <v>5</v>
      </c>
      <c r="D421" s="9"/>
      <c r="E421" s="9"/>
      <c r="F421" s="53"/>
      <c r="G421" s="96"/>
      <c r="H421" s="90">
        <f>IF(E421="",C421,"")</f>
        <v>5</v>
      </c>
      <c r="I421" s="91">
        <f>IF(E421&lt;C421,O421,"")</f>
      </c>
      <c r="J421" s="90">
        <f>IF(E421&lt;C421,N421,"")</f>
      </c>
      <c r="K421" s="92"/>
      <c r="L421" s="92"/>
      <c r="M421" s="92"/>
      <c r="N421" s="90">
        <f>IF(E421="","",E421)</f>
      </c>
      <c r="O421" s="92">
        <f>IF(E421="","",B421)</f>
      </c>
      <c r="P421" s="94"/>
    </row>
    <row r="422" spans="1:16" ht="24" customHeight="1" thickBot="1">
      <c r="A422" s="187"/>
      <c r="B422" s="23" t="s">
        <v>194</v>
      </c>
      <c r="C422" s="100">
        <v>5</v>
      </c>
      <c r="D422" s="9"/>
      <c r="E422" s="9"/>
      <c r="F422" s="53"/>
      <c r="G422" s="96"/>
      <c r="H422" s="90">
        <f>IF(E422="",C422,"")</f>
        <v>5</v>
      </c>
      <c r="I422" s="91">
        <f>IF(E422&lt;C422,O422,"")</f>
      </c>
      <c r="J422" s="90">
        <f>IF(E422&lt;C422,N422,"")</f>
      </c>
      <c r="K422" s="92"/>
      <c r="L422" s="92"/>
      <c r="M422" s="92"/>
      <c r="N422" s="90">
        <f>IF(E422="","",E422)</f>
      </c>
      <c r="O422" s="92">
        <f>IF(E422="","",B422)</f>
      </c>
      <c r="P422" s="94"/>
    </row>
    <row r="423" spans="1:16" ht="27.75" customHeight="1">
      <c r="A423" s="187"/>
      <c r="B423" s="265" t="s">
        <v>179</v>
      </c>
      <c r="C423" s="100">
        <v>5</v>
      </c>
      <c r="D423" s="9"/>
      <c r="E423" s="9"/>
      <c r="F423" s="55"/>
      <c r="G423" s="94"/>
      <c r="H423" s="90">
        <f>IF(E423="",C423,"")</f>
        <v>5</v>
      </c>
      <c r="I423" s="91">
        <f>IF(E423&lt;C423,O423,"")</f>
      </c>
      <c r="J423" s="90">
        <f>IF(E423&lt;C423,N423,"")</f>
      </c>
      <c r="K423" s="92"/>
      <c r="L423" s="92"/>
      <c r="M423" s="92"/>
      <c r="N423" s="90">
        <f>IF(E423="","",E423)</f>
      </c>
      <c r="O423" s="92">
        <f>IF(E423="","",B423)</f>
      </c>
      <c r="P423" s="94"/>
    </row>
    <row r="424" spans="1:16" ht="39" customHeight="1" thickBot="1">
      <c r="A424" s="187"/>
      <c r="B424" s="266"/>
      <c r="C424" s="102" t="s">
        <v>40</v>
      </c>
      <c r="D424" s="18">
        <f>SUM(D421:D423)</f>
        <v>0</v>
      </c>
      <c r="E424" s="18">
        <f>SUM(E421:E423)</f>
        <v>0</v>
      </c>
      <c r="F424" s="55"/>
      <c r="G424" s="94"/>
      <c r="H424" s="90"/>
      <c r="I424" s="91"/>
      <c r="J424" s="90"/>
      <c r="K424" s="92"/>
      <c r="L424" s="92"/>
      <c r="M424" s="92"/>
      <c r="N424" s="90"/>
      <c r="O424" s="92"/>
      <c r="P424" s="94"/>
    </row>
    <row r="425" spans="1:16" ht="33" customHeight="1">
      <c r="A425" s="15"/>
      <c r="B425" s="15"/>
      <c r="C425" s="15"/>
      <c r="D425" s="62"/>
      <c r="E425" s="62"/>
      <c r="F425" s="62"/>
      <c r="H425" s="90"/>
      <c r="I425" s="91"/>
      <c r="J425" s="90"/>
      <c r="K425" s="92"/>
      <c r="L425" s="92"/>
      <c r="M425" s="92"/>
      <c r="N425" s="90"/>
      <c r="O425" s="92"/>
      <c r="P425" s="94"/>
    </row>
    <row r="426" spans="1:16" ht="16.5" customHeight="1">
      <c r="A426" s="199" t="s">
        <v>0</v>
      </c>
      <c r="B426" s="207" t="s">
        <v>1</v>
      </c>
      <c r="C426" s="241" t="s">
        <v>2</v>
      </c>
      <c r="D426" s="242"/>
      <c r="E426" s="242"/>
      <c r="F426" s="243"/>
      <c r="G426" s="96"/>
      <c r="H426" s="90"/>
      <c r="I426" s="91"/>
      <c r="J426" s="90"/>
      <c r="K426" s="92"/>
      <c r="L426" s="92"/>
      <c r="M426" s="92"/>
      <c r="N426" s="90"/>
      <c r="O426" s="99"/>
      <c r="P426" s="94"/>
    </row>
    <row r="427" spans="1:16" ht="27.75" customHeight="1" thickBot="1">
      <c r="A427" s="199"/>
      <c r="B427" s="207"/>
      <c r="C427" s="22" t="s">
        <v>3</v>
      </c>
      <c r="D427" s="54" t="s">
        <v>4</v>
      </c>
      <c r="E427" s="54" t="s">
        <v>5</v>
      </c>
      <c r="F427" s="53" t="s">
        <v>6</v>
      </c>
      <c r="G427" s="96"/>
      <c r="H427" s="90"/>
      <c r="I427" s="91"/>
      <c r="J427" s="90"/>
      <c r="K427" s="92"/>
      <c r="L427" s="92"/>
      <c r="M427" s="92"/>
      <c r="N427" s="90"/>
      <c r="O427" s="92"/>
      <c r="P427" s="94"/>
    </row>
    <row r="428" spans="1:16" ht="33.75" customHeight="1" thickBot="1">
      <c r="A428" s="187" t="s">
        <v>305</v>
      </c>
      <c r="B428" s="23" t="s">
        <v>195</v>
      </c>
      <c r="C428" s="100">
        <v>30</v>
      </c>
      <c r="D428" s="9"/>
      <c r="E428" s="9"/>
      <c r="F428" s="53"/>
      <c r="G428" s="96"/>
      <c r="H428" s="90">
        <f>IF(E428="",C428,"")</f>
        <v>30</v>
      </c>
      <c r="I428" s="91">
        <f>IF(E428&lt;C428,O428,"")</f>
      </c>
      <c r="J428" s="90">
        <f>IF(E428&lt;C428,N428,"")</f>
      </c>
      <c r="K428" s="92"/>
      <c r="L428" s="92"/>
      <c r="M428" s="92"/>
      <c r="N428" s="90">
        <f>IF(E428="","",E428)</f>
      </c>
      <c r="O428" s="92">
        <f>IF(E428="","",B428)</f>
      </c>
      <c r="P428" s="94"/>
    </row>
    <row r="429" spans="1:16" ht="34.5" customHeight="1">
      <c r="A429" s="187"/>
      <c r="B429" s="244" t="s">
        <v>174</v>
      </c>
      <c r="C429" s="100">
        <v>5</v>
      </c>
      <c r="D429" s="9"/>
      <c r="E429" s="9"/>
      <c r="F429" s="55"/>
      <c r="G429" s="94"/>
      <c r="H429" s="90">
        <f>IF(E429="",C429,"")</f>
        <v>5</v>
      </c>
      <c r="I429" s="91">
        <f>IF(E429&lt;C429,O429,"")</f>
      </c>
      <c r="J429" s="90">
        <f>IF(E429&lt;C429,N429,"")</f>
      </c>
      <c r="K429" s="92"/>
      <c r="L429" s="92"/>
      <c r="M429" s="92"/>
      <c r="N429" s="90">
        <f>IF(E429="","",E429)</f>
      </c>
      <c r="O429" s="92">
        <f>IF(E429="","",B429)</f>
      </c>
      <c r="P429" s="94"/>
    </row>
    <row r="430" spans="1:16" ht="29.25" customHeight="1">
      <c r="A430" s="187"/>
      <c r="B430" s="251"/>
      <c r="C430" s="102" t="s">
        <v>40</v>
      </c>
      <c r="D430" s="18">
        <f>SUM(D428:D429)</f>
        <v>0</v>
      </c>
      <c r="E430" s="18">
        <f>SUM(E428:E429)</f>
        <v>0</v>
      </c>
      <c r="F430" s="55"/>
      <c r="G430" s="94"/>
      <c r="H430" s="90"/>
      <c r="I430" s="91"/>
      <c r="J430" s="90"/>
      <c r="K430" s="92"/>
      <c r="L430" s="92"/>
      <c r="M430" s="92"/>
      <c r="N430" s="90"/>
      <c r="O430" s="92"/>
      <c r="P430" s="94"/>
    </row>
    <row r="431" spans="1:16" ht="12" customHeight="1">
      <c r="A431" s="15"/>
      <c r="B431" s="15"/>
      <c r="C431" s="15"/>
      <c r="D431" s="62"/>
      <c r="E431" s="62"/>
      <c r="F431" s="62"/>
      <c r="H431" s="90"/>
      <c r="I431" s="91"/>
      <c r="J431" s="90"/>
      <c r="K431" s="92"/>
      <c r="L431" s="92"/>
      <c r="M431" s="92"/>
      <c r="N431" s="90"/>
      <c r="O431" s="92"/>
      <c r="P431" s="94"/>
    </row>
    <row r="432" spans="1:16" ht="9" customHeight="1">
      <c r="A432" s="15"/>
      <c r="B432" s="15"/>
      <c r="C432" s="15"/>
      <c r="D432" s="62"/>
      <c r="E432" s="62"/>
      <c r="F432" s="62"/>
      <c r="H432" s="90"/>
      <c r="I432" s="91"/>
      <c r="J432" s="90"/>
      <c r="K432" s="92"/>
      <c r="L432" s="92"/>
      <c r="M432" s="92"/>
      <c r="N432" s="90"/>
      <c r="O432" s="92"/>
      <c r="P432" s="94"/>
    </row>
    <row r="433" spans="1:16" ht="11.25" customHeight="1">
      <c r="A433" s="15"/>
      <c r="B433" s="15"/>
      <c r="C433" s="15"/>
      <c r="D433" s="62"/>
      <c r="E433" s="62"/>
      <c r="F433" s="62"/>
      <c r="H433" s="90"/>
      <c r="I433" s="91"/>
      <c r="J433" s="90"/>
      <c r="K433" s="92"/>
      <c r="L433" s="92"/>
      <c r="M433" s="92"/>
      <c r="N433" s="90"/>
      <c r="O433" s="92"/>
      <c r="P433" s="94"/>
    </row>
    <row r="434" spans="1:16" ht="12" customHeight="1">
      <c r="A434" s="15"/>
      <c r="B434" s="15"/>
      <c r="C434" s="15"/>
      <c r="D434" s="62"/>
      <c r="E434" s="62"/>
      <c r="F434" s="62"/>
      <c r="H434" s="90"/>
      <c r="I434" s="91"/>
      <c r="J434" s="90"/>
      <c r="K434" s="92"/>
      <c r="L434" s="92"/>
      <c r="M434" s="92"/>
      <c r="N434" s="90"/>
      <c r="O434" s="92"/>
      <c r="P434" s="94"/>
    </row>
    <row r="435" spans="1:16" ht="25.5" customHeight="1">
      <c r="A435" s="182" t="s">
        <v>42</v>
      </c>
      <c r="B435" s="182"/>
      <c r="C435" s="183" t="s">
        <v>23</v>
      </c>
      <c r="D435" s="183"/>
      <c r="E435" s="183"/>
      <c r="F435" s="183"/>
      <c r="G435" s="79"/>
      <c r="H435" s="90"/>
      <c r="I435" s="91"/>
      <c r="J435" s="90"/>
      <c r="K435" s="92"/>
      <c r="L435" s="92"/>
      <c r="M435" s="92"/>
      <c r="N435" s="90"/>
      <c r="O435" s="93"/>
      <c r="P435" s="94"/>
    </row>
    <row r="436" spans="1:16" ht="21" customHeight="1">
      <c r="A436" s="205" t="s">
        <v>20</v>
      </c>
      <c r="B436" s="206"/>
      <c r="C436" s="207" t="s">
        <v>13</v>
      </c>
      <c r="D436" s="206"/>
      <c r="E436" s="206"/>
      <c r="F436" s="207" t="s">
        <v>196</v>
      </c>
      <c r="G436" s="65"/>
      <c r="H436" s="90"/>
      <c r="I436" s="91"/>
      <c r="J436" s="90"/>
      <c r="K436" s="92"/>
      <c r="L436" s="92"/>
      <c r="M436" s="92"/>
      <c r="N436" s="90"/>
      <c r="O436" s="95"/>
      <c r="P436" s="94"/>
    </row>
    <row r="437" spans="1:16" ht="15">
      <c r="A437" s="206"/>
      <c r="B437" s="206"/>
      <c r="C437" s="206"/>
      <c r="D437" s="206"/>
      <c r="E437" s="206"/>
      <c r="F437" s="206"/>
      <c r="G437" s="72"/>
      <c r="H437" s="90"/>
      <c r="I437" s="91"/>
      <c r="J437" s="90"/>
      <c r="K437" s="92"/>
      <c r="L437" s="92"/>
      <c r="M437" s="92"/>
      <c r="N437" s="90"/>
      <c r="O437" s="88"/>
      <c r="P437" s="94"/>
    </row>
    <row r="438" spans="1:16" ht="49.5" customHeight="1">
      <c r="A438" s="206"/>
      <c r="B438" s="206"/>
      <c r="C438" s="206"/>
      <c r="D438" s="206"/>
      <c r="E438" s="206"/>
      <c r="F438" s="206"/>
      <c r="G438" s="72"/>
      <c r="H438" s="90"/>
      <c r="I438" s="91"/>
      <c r="J438" s="90"/>
      <c r="K438" s="92"/>
      <c r="L438" s="92"/>
      <c r="M438" s="92"/>
      <c r="N438" s="90"/>
      <c r="O438" s="88"/>
      <c r="P438" s="94"/>
    </row>
    <row r="439" spans="1:16" ht="15" customHeight="1">
      <c r="A439" s="199" t="s">
        <v>0</v>
      </c>
      <c r="B439" s="207" t="s">
        <v>1</v>
      </c>
      <c r="C439" s="241" t="s">
        <v>2</v>
      </c>
      <c r="D439" s="242"/>
      <c r="E439" s="242"/>
      <c r="F439" s="243"/>
      <c r="G439" s="96"/>
      <c r="H439" s="90"/>
      <c r="I439" s="91"/>
      <c r="J439" s="90"/>
      <c r="K439" s="92"/>
      <c r="L439" s="92"/>
      <c r="M439" s="92"/>
      <c r="N439" s="90"/>
      <c r="O439" s="99"/>
      <c r="P439" s="94"/>
    </row>
    <row r="440" spans="1:16" ht="30.75" thickBot="1">
      <c r="A440" s="199"/>
      <c r="B440" s="207"/>
      <c r="C440" s="22" t="s">
        <v>3</v>
      </c>
      <c r="D440" s="54" t="s">
        <v>4</v>
      </c>
      <c r="E440" s="54" t="s">
        <v>5</v>
      </c>
      <c r="F440" s="53" t="s">
        <v>6</v>
      </c>
      <c r="G440" s="96"/>
      <c r="H440" s="90"/>
      <c r="I440" s="91"/>
      <c r="J440" s="90"/>
      <c r="K440" s="92"/>
      <c r="L440" s="92"/>
      <c r="M440" s="92"/>
      <c r="N440" s="90"/>
      <c r="O440" s="92"/>
      <c r="P440" s="94"/>
    </row>
    <row r="441" spans="1:16" ht="31.5" customHeight="1" thickBot="1">
      <c r="A441" s="187" t="s">
        <v>306</v>
      </c>
      <c r="B441" s="23" t="s">
        <v>197</v>
      </c>
      <c r="C441" s="100">
        <v>5</v>
      </c>
      <c r="D441" s="9"/>
      <c r="E441" s="9"/>
      <c r="F441" s="55"/>
      <c r="G441" s="94"/>
      <c r="H441" s="90">
        <f>IF(E441="",C441,"")</f>
        <v>5</v>
      </c>
      <c r="I441" s="91">
        <f>IF(E441&lt;C441,O441,"")</f>
      </c>
      <c r="J441" s="90">
        <f>IF(E441&lt;C441,N441,"")</f>
      </c>
      <c r="K441" s="92"/>
      <c r="L441" s="92"/>
      <c r="M441" s="92"/>
      <c r="N441" s="90">
        <f>IF(E441="","",E441)</f>
      </c>
      <c r="O441" s="92">
        <f>IF(E441="","",B441)</f>
      </c>
      <c r="P441" s="94"/>
    </row>
    <row r="442" spans="1:16" ht="18.75" customHeight="1" thickBot="1">
      <c r="A442" s="187"/>
      <c r="B442" s="24" t="s">
        <v>198</v>
      </c>
      <c r="C442" s="100">
        <v>5</v>
      </c>
      <c r="D442" s="9"/>
      <c r="E442" s="9"/>
      <c r="F442" s="55"/>
      <c r="G442" s="94"/>
      <c r="H442" s="90">
        <f>IF(E442="",C442,"")</f>
        <v>5</v>
      </c>
      <c r="I442" s="91">
        <f>IF(E442&lt;C442,O442,"")</f>
      </c>
      <c r="J442" s="90">
        <f>IF(E442&lt;C442,N442,"")</f>
      </c>
      <c r="K442" s="92"/>
      <c r="L442" s="92"/>
      <c r="M442" s="92"/>
      <c r="N442" s="90">
        <f>IF(E442="","",E442)</f>
      </c>
      <c r="O442" s="92">
        <f>IF(E442="","",B442)</f>
      </c>
      <c r="P442" s="94"/>
    </row>
    <row r="443" spans="1:16" ht="17.25" customHeight="1" thickBot="1">
      <c r="A443" s="187"/>
      <c r="B443" s="24" t="s">
        <v>199</v>
      </c>
      <c r="C443" s="100">
        <v>3</v>
      </c>
      <c r="D443" s="9"/>
      <c r="E443" s="9"/>
      <c r="F443" s="55"/>
      <c r="G443" s="94"/>
      <c r="H443" s="90">
        <f>IF(E443="",C443,"")</f>
        <v>3</v>
      </c>
      <c r="I443" s="91">
        <f>IF(E443&lt;C443,O443,"")</f>
      </c>
      <c r="J443" s="90">
        <f>IF(E443&lt;C443,N443,"")</f>
      </c>
      <c r="K443" s="92"/>
      <c r="L443" s="92"/>
      <c r="M443" s="92"/>
      <c r="N443" s="90">
        <f>IF(E443="","",E443)</f>
      </c>
      <c r="O443" s="92">
        <f>IF(E443="","",B443)</f>
      </c>
      <c r="P443" s="94"/>
    </row>
    <row r="444" spans="1:16" ht="15.75" customHeight="1">
      <c r="A444" s="187"/>
      <c r="B444" s="244" t="s">
        <v>200</v>
      </c>
      <c r="C444" s="100">
        <v>3</v>
      </c>
      <c r="D444" s="9"/>
      <c r="E444" s="9"/>
      <c r="F444" s="55"/>
      <c r="G444" s="94"/>
      <c r="H444" s="90">
        <f>IF(E444="",C444,"")</f>
        <v>3</v>
      </c>
      <c r="I444" s="91">
        <f>IF(E444&lt;C444,O444,"")</f>
      </c>
      <c r="J444" s="90">
        <f>IF(E444&lt;C444,N444,"")</f>
      </c>
      <c r="K444" s="92"/>
      <c r="L444" s="92"/>
      <c r="M444" s="92"/>
      <c r="N444" s="90">
        <f>IF(E444="","",E444)</f>
      </c>
      <c r="O444" s="92">
        <f>IF(E444="","",B444)</f>
      </c>
      <c r="P444" s="94"/>
    </row>
    <row r="445" spans="1:16" ht="15" customHeight="1">
      <c r="A445" s="187"/>
      <c r="B445" s="251"/>
      <c r="C445" s="102" t="s">
        <v>40</v>
      </c>
      <c r="D445" s="18">
        <f>SUM(D441:D444)</f>
        <v>0</v>
      </c>
      <c r="E445" s="18">
        <f>SUM(E441:E444)</f>
        <v>0</v>
      </c>
      <c r="F445" s="55"/>
      <c r="G445" s="94"/>
      <c r="H445" s="90"/>
      <c r="I445" s="91"/>
      <c r="J445" s="90"/>
      <c r="K445" s="92"/>
      <c r="L445" s="92"/>
      <c r="M445" s="92"/>
      <c r="N445" s="90"/>
      <c r="O445" s="92"/>
      <c r="P445" s="94"/>
    </row>
    <row r="446" spans="1:16" ht="15">
      <c r="A446" s="15"/>
      <c r="B446" s="15"/>
      <c r="C446" s="15"/>
      <c r="D446" s="62"/>
      <c r="E446" s="62"/>
      <c r="F446" s="62"/>
      <c r="H446" s="90"/>
      <c r="I446" s="91"/>
      <c r="J446" s="90"/>
      <c r="K446" s="92"/>
      <c r="L446" s="92"/>
      <c r="M446" s="92"/>
      <c r="N446" s="90"/>
      <c r="O446" s="92"/>
      <c r="P446" s="94"/>
    </row>
    <row r="447" spans="1:16" ht="16.5" customHeight="1">
      <c r="A447" s="199" t="s">
        <v>0</v>
      </c>
      <c r="B447" s="207" t="s">
        <v>1</v>
      </c>
      <c r="C447" s="241" t="s">
        <v>2</v>
      </c>
      <c r="D447" s="242"/>
      <c r="E447" s="242"/>
      <c r="F447" s="243"/>
      <c r="G447" s="96"/>
      <c r="H447" s="90"/>
      <c r="I447" s="91"/>
      <c r="J447" s="90"/>
      <c r="K447" s="92"/>
      <c r="L447" s="92"/>
      <c r="M447" s="92"/>
      <c r="N447" s="90"/>
      <c r="O447" s="99"/>
      <c r="P447" s="94"/>
    </row>
    <row r="448" spans="1:16" ht="14.25" customHeight="1" thickBot="1">
      <c r="A448" s="199"/>
      <c r="B448" s="207"/>
      <c r="C448" s="35" t="s">
        <v>3</v>
      </c>
      <c r="D448" s="54" t="s">
        <v>4</v>
      </c>
      <c r="E448" s="54" t="s">
        <v>5</v>
      </c>
      <c r="F448" s="53" t="s">
        <v>6</v>
      </c>
      <c r="G448" s="96"/>
      <c r="H448" s="90"/>
      <c r="I448" s="91"/>
      <c r="J448" s="90"/>
      <c r="K448" s="92"/>
      <c r="L448" s="92"/>
      <c r="M448" s="92"/>
      <c r="N448" s="90"/>
      <c r="O448" s="92"/>
      <c r="P448" s="94"/>
    </row>
    <row r="449" spans="1:16" ht="17.25" customHeight="1" thickBot="1">
      <c r="A449" s="187" t="s">
        <v>307</v>
      </c>
      <c r="B449" s="23" t="s">
        <v>201</v>
      </c>
      <c r="C449" s="100">
        <v>5</v>
      </c>
      <c r="D449" s="9"/>
      <c r="E449" s="9"/>
      <c r="F449" s="55"/>
      <c r="G449" s="94"/>
      <c r="H449" s="90">
        <f>IF(E449="",C449,"")</f>
        <v>5</v>
      </c>
      <c r="I449" s="91">
        <f>IF(E449&lt;C449,O449,"")</f>
      </c>
      <c r="J449" s="90">
        <f>IF(E449&lt;C449,N449,"")</f>
      </c>
      <c r="K449" s="92"/>
      <c r="L449" s="92"/>
      <c r="M449" s="92"/>
      <c r="N449" s="90">
        <f>IF(E449="","",E449)</f>
      </c>
      <c r="O449" s="92">
        <f>IF(E449="","",B449)</f>
      </c>
      <c r="P449" s="94"/>
    </row>
    <row r="450" spans="1:16" ht="19.5" customHeight="1">
      <c r="A450" s="187"/>
      <c r="B450" s="244" t="s">
        <v>174</v>
      </c>
      <c r="C450" s="100">
        <v>5</v>
      </c>
      <c r="D450" s="9"/>
      <c r="E450" s="9"/>
      <c r="F450" s="55"/>
      <c r="G450" s="94"/>
      <c r="H450" s="90">
        <f>IF(E450="",C450,"")</f>
        <v>5</v>
      </c>
      <c r="I450" s="91">
        <f>IF(E450&lt;C450,O450,"")</f>
      </c>
      <c r="J450" s="90">
        <f>IF(E450&lt;C450,N450,"")</f>
      </c>
      <c r="K450" s="92"/>
      <c r="L450" s="92"/>
      <c r="M450" s="92"/>
      <c r="N450" s="90">
        <f>IF(E450="","",E450)</f>
      </c>
      <c r="O450" s="92">
        <f>IF(E450="","",B450)</f>
      </c>
      <c r="P450" s="94"/>
    </row>
    <row r="451" spans="1:16" ht="15" customHeight="1">
      <c r="A451" s="187"/>
      <c r="B451" s="251"/>
      <c r="C451" s="102" t="s">
        <v>40</v>
      </c>
      <c r="D451" s="18">
        <f>SUM(D449:D450)</f>
        <v>0</v>
      </c>
      <c r="E451" s="18">
        <f>SUM(E449:E450)</f>
        <v>0</v>
      </c>
      <c r="F451" s="55"/>
      <c r="G451" s="94"/>
      <c r="H451" s="90"/>
      <c r="I451" s="91"/>
      <c r="J451" s="90"/>
      <c r="K451" s="92"/>
      <c r="L451" s="92"/>
      <c r="M451" s="92"/>
      <c r="N451" s="90"/>
      <c r="O451" s="92"/>
      <c r="P451" s="94"/>
    </row>
    <row r="452" spans="1:16" ht="15">
      <c r="A452" s="15"/>
      <c r="B452" s="15"/>
      <c r="C452" s="15"/>
      <c r="D452" s="62"/>
      <c r="E452" s="62"/>
      <c r="F452" s="62"/>
      <c r="H452" s="90"/>
      <c r="I452" s="91"/>
      <c r="J452" s="90"/>
      <c r="K452" s="92"/>
      <c r="L452" s="92"/>
      <c r="M452" s="92"/>
      <c r="N452" s="90"/>
      <c r="O452" s="92"/>
      <c r="P452" s="94"/>
    </row>
    <row r="453" spans="1:16" ht="14.25" customHeight="1">
      <c r="A453" s="199" t="s">
        <v>0</v>
      </c>
      <c r="B453" s="207" t="s">
        <v>1</v>
      </c>
      <c r="C453" s="241" t="s">
        <v>2</v>
      </c>
      <c r="D453" s="242"/>
      <c r="E453" s="242"/>
      <c r="F453" s="243"/>
      <c r="G453" s="96"/>
      <c r="H453" s="90"/>
      <c r="I453" s="91"/>
      <c r="J453" s="90"/>
      <c r="K453" s="92"/>
      <c r="L453" s="92"/>
      <c r="M453" s="92"/>
      <c r="N453" s="90"/>
      <c r="O453" s="99"/>
      <c r="P453" s="94"/>
    </row>
    <row r="454" spans="1:16" ht="30">
      <c r="A454" s="199"/>
      <c r="B454" s="207"/>
      <c r="C454" s="22" t="s">
        <v>3</v>
      </c>
      <c r="D454" s="54" t="s">
        <v>4</v>
      </c>
      <c r="E454" s="54" t="s">
        <v>5</v>
      </c>
      <c r="F454" s="53" t="s">
        <v>6</v>
      </c>
      <c r="G454" s="96"/>
      <c r="H454" s="90"/>
      <c r="I454" s="91"/>
      <c r="J454" s="90"/>
      <c r="K454" s="92"/>
      <c r="L454" s="92"/>
      <c r="M454" s="92"/>
      <c r="N454" s="90"/>
      <c r="O454" s="92"/>
      <c r="P454" s="94"/>
    </row>
    <row r="455" spans="1:16" ht="15">
      <c r="A455" s="187" t="s">
        <v>308</v>
      </c>
      <c r="B455" s="41" t="s">
        <v>202</v>
      </c>
      <c r="C455" s="100">
        <v>10</v>
      </c>
      <c r="D455" s="9"/>
      <c r="E455" s="9"/>
      <c r="F455" s="53"/>
      <c r="G455" s="96"/>
      <c r="H455" s="90">
        <f>IF(E455="",C455,"")</f>
        <v>10</v>
      </c>
      <c r="I455" s="91">
        <f>IF(E455&lt;C455,O455,"")</f>
      </c>
      <c r="J455" s="90">
        <f>IF(E455&lt;C455,N455,"")</f>
      </c>
      <c r="K455" s="92"/>
      <c r="L455" s="92"/>
      <c r="M455" s="92"/>
      <c r="N455" s="90">
        <f>IF(E455="","",E455)</f>
      </c>
      <c r="O455" s="92">
        <f>IF(E455="","",B455)</f>
      </c>
      <c r="P455" s="94"/>
    </row>
    <row r="456" spans="1:16" ht="18" customHeight="1">
      <c r="A456" s="187"/>
      <c r="B456" s="43" t="s">
        <v>203</v>
      </c>
      <c r="C456" s="100">
        <v>5</v>
      </c>
      <c r="D456" s="9"/>
      <c r="E456" s="9"/>
      <c r="F456" s="55"/>
      <c r="G456" s="94"/>
      <c r="H456" s="90">
        <f>IF(E456="",C456,"")</f>
        <v>5</v>
      </c>
      <c r="I456" s="91">
        <f>IF(E456&lt;C456,O456,"")</f>
      </c>
      <c r="J456" s="90">
        <f>IF(E456&lt;C456,N456,"")</f>
      </c>
      <c r="K456" s="92"/>
      <c r="L456" s="92"/>
      <c r="M456" s="92"/>
      <c r="N456" s="90">
        <f>IF(E456="","",E456)</f>
      </c>
      <c r="O456" s="92">
        <f>IF(E456="","",B456)</f>
      </c>
      <c r="P456" s="94"/>
    </row>
    <row r="457" spans="1:16" ht="19.5" customHeight="1">
      <c r="A457" s="187"/>
      <c r="B457" s="263" t="s">
        <v>204</v>
      </c>
      <c r="C457" s="100">
        <v>5</v>
      </c>
      <c r="D457" s="9"/>
      <c r="E457" s="9"/>
      <c r="F457" s="55"/>
      <c r="G457" s="94"/>
      <c r="H457" s="90">
        <f>IF(E457="",C457,"")</f>
        <v>5</v>
      </c>
      <c r="I457" s="91">
        <f>IF(E457&lt;C457,O457,"")</f>
      </c>
      <c r="J457" s="90">
        <f>IF(E457&lt;C457,N457,"")</f>
      </c>
      <c r="K457" s="92"/>
      <c r="L457" s="92"/>
      <c r="M457" s="92"/>
      <c r="N457" s="90">
        <f>IF(E457="","",E457)</f>
      </c>
      <c r="O457" s="92">
        <f>IF(E457="","",B457)</f>
      </c>
      <c r="P457" s="94"/>
    </row>
    <row r="458" spans="1:16" ht="19.5" customHeight="1">
      <c r="A458" s="187"/>
      <c r="B458" s="198"/>
      <c r="C458" s="102" t="s">
        <v>40</v>
      </c>
      <c r="D458" s="18">
        <f>SUM(D455:D457)</f>
        <v>0</v>
      </c>
      <c r="E458" s="18">
        <f>SUM(E455:E457)</f>
        <v>0</v>
      </c>
      <c r="F458" s="55"/>
      <c r="G458" s="94"/>
      <c r="H458" s="90"/>
      <c r="I458" s="91"/>
      <c r="J458" s="90"/>
      <c r="K458" s="92"/>
      <c r="L458" s="92"/>
      <c r="M458" s="92"/>
      <c r="N458" s="90"/>
      <c r="O458" s="92"/>
      <c r="P458" s="94"/>
    </row>
    <row r="459" spans="1:16" ht="15">
      <c r="A459" s="15"/>
      <c r="B459" s="57"/>
      <c r="C459" s="15"/>
      <c r="D459" s="62"/>
      <c r="E459" s="62"/>
      <c r="F459" s="62"/>
      <c r="H459" s="90"/>
      <c r="I459" s="91"/>
      <c r="J459" s="90"/>
      <c r="K459" s="92"/>
      <c r="L459" s="92"/>
      <c r="M459" s="92"/>
      <c r="N459" s="90"/>
      <c r="O459" s="92"/>
      <c r="P459" s="94"/>
    </row>
    <row r="460" spans="1:16" ht="25.5" customHeight="1">
      <c r="A460" s="182" t="s">
        <v>42</v>
      </c>
      <c r="B460" s="182"/>
      <c r="C460" s="183" t="s">
        <v>23</v>
      </c>
      <c r="D460" s="183"/>
      <c r="E460" s="183"/>
      <c r="F460" s="183"/>
      <c r="G460" s="79"/>
      <c r="H460" s="90"/>
      <c r="I460" s="91"/>
      <c r="J460" s="90"/>
      <c r="K460" s="92"/>
      <c r="L460" s="92"/>
      <c r="M460" s="92"/>
      <c r="N460" s="90"/>
      <c r="O460" s="93"/>
      <c r="P460" s="94"/>
    </row>
    <row r="461" spans="1:16" ht="21" customHeight="1">
      <c r="A461" s="205" t="s">
        <v>20</v>
      </c>
      <c r="B461" s="206"/>
      <c r="C461" s="207" t="s">
        <v>13</v>
      </c>
      <c r="D461" s="206"/>
      <c r="E461" s="206"/>
      <c r="F461" s="207" t="s">
        <v>205</v>
      </c>
      <c r="G461" s="65"/>
      <c r="H461" s="90"/>
      <c r="I461" s="91"/>
      <c r="J461" s="90"/>
      <c r="K461" s="92"/>
      <c r="L461" s="92"/>
      <c r="M461" s="92"/>
      <c r="N461" s="90"/>
      <c r="O461" s="95"/>
      <c r="P461" s="94"/>
    </row>
    <row r="462" spans="1:16" ht="15">
      <c r="A462" s="206"/>
      <c r="B462" s="206"/>
      <c r="C462" s="206"/>
      <c r="D462" s="206"/>
      <c r="E462" s="206"/>
      <c r="F462" s="206"/>
      <c r="G462" s="72"/>
      <c r="H462" s="90"/>
      <c r="I462" s="91"/>
      <c r="J462" s="90"/>
      <c r="K462" s="92"/>
      <c r="L462" s="92"/>
      <c r="M462" s="92"/>
      <c r="N462" s="90"/>
      <c r="O462" s="88"/>
      <c r="P462" s="94"/>
    </row>
    <row r="463" spans="1:16" ht="53.25" customHeight="1">
      <c r="A463" s="206"/>
      <c r="B463" s="206"/>
      <c r="C463" s="206"/>
      <c r="D463" s="206"/>
      <c r="E463" s="206"/>
      <c r="F463" s="206"/>
      <c r="G463" s="72"/>
      <c r="H463" s="90"/>
      <c r="I463" s="91"/>
      <c r="J463" s="90"/>
      <c r="K463" s="92"/>
      <c r="L463" s="92"/>
      <c r="M463" s="92"/>
      <c r="N463" s="90"/>
      <c r="O463" s="88"/>
      <c r="P463" s="94"/>
    </row>
    <row r="464" spans="1:16" ht="21.75" customHeight="1">
      <c r="A464" s="199" t="s">
        <v>0</v>
      </c>
      <c r="B464" s="207" t="s">
        <v>1</v>
      </c>
      <c r="C464" s="241" t="s">
        <v>2</v>
      </c>
      <c r="D464" s="242"/>
      <c r="E464" s="242"/>
      <c r="F464" s="243"/>
      <c r="G464" s="96"/>
      <c r="H464" s="90"/>
      <c r="I464" s="91"/>
      <c r="J464" s="90"/>
      <c r="K464" s="92"/>
      <c r="L464" s="92"/>
      <c r="M464" s="92"/>
      <c r="N464" s="90"/>
      <c r="O464" s="99"/>
      <c r="P464" s="94"/>
    </row>
    <row r="465" spans="1:16" ht="30.75" thickBot="1">
      <c r="A465" s="199"/>
      <c r="B465" s="207"/>
      <c r="C465" s="22" t="s">
        <v>3</v>
      </c>
      <c r="D465" s="54" t="s">
        <v>4</v>
      </c>
      <c r="E465" s="54" t="s">
        <v>5</v>
      </c>
      <c r="F465" s="53" t="s">
        <v>6</v>
      </c>
      <c r="G465" s="96"/>
      <c r="H465" s="90"/>
      <c r="I465" s="91"/>
      <c r="J465" s="90"/>
      <c r="K465" s="92"/>
      <c r="L465" s="92"/>
      <c r="M465" s="92"/>
      <c r="N465" s="90"/>
      <c r="O465" s="92"/>
      <c r="P465" s="94"/>
    </row>
    <row r="466" spans="1:16" ht="24" customHeight="1" thickBot="1">
      <c r="A466" s="187" t="s">
        <v>312</v>
      </c>
      <c r="B466" s="23" t="s">
        <v>206</v>
      </c>
      <c r="C466" s="100">
        <v>2</v>
      </c>
      <c r="D466" s="9"/>
      <c r="E466" s="9"/>
      <c r="F466" s="55"/>
      <c r="G466" s="94"/>
      <c r="H466" s="90">
        <f aca="true" t="shared" si="38" ref="H466:H478">IF(E466="",C466,"")</f>
        <v>2</v>
      </c>
      <c r="I466" s="91">
        <f aca="true" t="shared" si="39" ref="I466:I478">IF(E466&lt;C466,O466,"")</f>
      </c>
      <c r="J466" s="90">
        <f aca="true" t="shared" si="40" ref="J466:J479">IF(E466&lt;C466,N466,"")</f>
      </c>
      <c r="K466" s="92"/>
      <c r="L466" s="92"/>
      <c r="M466" s="92"/>
      <c r="N466" s="90">
        <f aca="true" t="shared" si="41" ref="N466:N478">IF(E466="","",E466)</f>
      </c>
      <c r="O466" s="92">
        <f aca="true" t="shared" si="42" ref="O466:O479">IF(E466="","",B466)</f>
      </c>
      <c r="P466" s="94"/>
    </row>
    <row r="467" spans="1:16" ht="29.25" customHeight="1" thickBot="1">
      <c r="A467" s="187"/>
      <c r="B467" s="24" t="s">
        <v>207</v>
      </c>
      <c r="C467" s="100">
        <v>3</v>
      </c>
      <c r="D467" s="9"/>
      <c r="E467" s="9"/>
      <c r="F467" s="55"/>
      <c r="G467" s="94"/>
      <c r="H467" s="90">
        <f t="shared" si="38"/>
        <v>3</v>
      </c>
      <c r="I467" s="91">
        <f t="shared" si="39"/>
      </c>
      <c r="J467" s="90">
        <f t="shared" si="40"/>
      </c>
      <c r="K467" s="92"/>
      <c r="L467" s="92"/>
      <c r="M467" s="92"/>
      <c r="N467" s="90">
        <f t="shared" si="41"/>
      </c>
      <c r="O467" s="92">
        <f t="shared" si="42"/>
      </c>
      <c r="P467" s="94"/>
    </row>
    <row r="468" spans="1:16" ht="18.75" customHeight="1" thickBot="1">
      <c r="A468" s="187"/>
      <c r="B468" s="24" t="s">
        <v>208</v>
      </c>
      <c r="C468" s="100">
        <v>3</v>
      </c>
      <c r="D468" s="9"/>
      <c r="E468" s="9"/>
      <c r="F468" s="55"/>
      <c r="G468" s="94"/>
      <c r="H468" s="90">
        <f t="shared" si="38"/>
        <v>3</v>
      </c>
      <c r="I468" s="91">
        <f t="shared" si="39"/>
      </c>
      <c r="J468" s="90">
        <f t="shared" si="40"/>
      </c>
      <c r="K468" s="92"/>
      <c r="L468" s="92"/>
      <c r="M468" s="92"/>
      <c r="N468" s="90">
        <f t="shared" si="41"/>
      </c>
      <c r="O468" s="92">
        <f t="shared" si="42"/>
      </c>
      <c r="P468" s="94"/>
    </row>
    <row r="469" spans="1:16" ht="27.75" customHeight="1" thickBot="1">
      <c r="A469" s="187"/>
      <c r="B469" s="23" t="s">
        <v>209</v>
      </c>
      <c r="C469" s="100">
        <v>5</v>
      </c>
      <c r="D469" s="9"/>
      <c r="E469" s="9"/>
      <c r="F469" s="55"/>
      <c r="G469" s="94"/>
      <c r="H469" s="90">
        <f t="shared" si="38"/>
        <v>5</v>
      </c>
      <c r="I469" s="91">
        <f t="shared" si="39"/>
      </c>
      <c r="J469" s="90">
        <f t="shared" si="40"/>
      </c>
      <c r="K469" s="92"/>
      <c r="L469" s="92"/>
      <c r="M469" s="92"/>
      <c r="N469" s="90">
        <f t="shared" si="41"/>
      </c>
      <c r="O469" s="92">
        <f t="shared" si="42"/>
      </c>
      <c r="P469" s="94"/>
    </row>
    <row r="470" spans="1:16" ht="16.5" customHeight="1" thickBot="1">
      <c r="A470" s="187"/>
      <c r="B470" s="24" t="s">
        <v>210</v>
      </c>
      <c r="C470" s="100">
        <v>1</v>
      </c>
      <c r="D470" s="9"/>
      <c r="E470" s="9"/>
      <c r="F470" s="55"/>
      <c r="G470" s="94"/>
      <c r="H470" s="90">
        <f t="shared" si="38"/>
        <v>1</v>
      </c>
      <c r="I470" s="91">
        <f t="shared" si="39"/>
      </c>
      <c r="J470" s="90">
        <f t="shared" si="40"/>
      </c>
      <c r="K470" s="92"/>
      <c r="L470" s="92"/>
      <c r="M470" s="92"/>
      <c r="N470" s="90">
        <f t="shared" si="41"/>
      </c>
      <c r="O470" s="92">
        <f t="shared" si="42"/>
      </c>
      <c r="P470" s="94"/>
    </row>
    <row r="471" spans="1:16" ht="29.25" customHeight="1" thickBot="1">
      <c r="A471" s="187"/>
      <c r="B471" s="24" t="s">
        <v>211</v>
      </c>
      <c r="C471" s="100">
        <v>5</v>
      </c>
      <c r="D471" s="9"/>
      <c r="E471" s="9"/>
      <c r="F471" s="55"/>
      <c r="G471" s="94"/>
      <c r="H471" s="90">
        <f t="shared" si="38"/>
        <v>5</v>
      </c>
      <c r="I471" s="91">
        <f t="shared" si="39"/>
      </c>
      <c r="J471" s="90">
        <f t="shared" si="40"/>
      </c>
      <c r="K471" s="92"/>
      <c r="L471" s="92"/>
      <c r="M471" s="92"/>
      <c r="N471" s="90">
        <f t="shared" si="41"/>
      </c>
      <c r="O471" s="92">
        <f t="shared" si="42"/>
      </c>
      <c r="P471" s="94"/>
    </row>
    <row r="472" spans="1:16" ht="18.75" customHeight="1" thickBot="1">
      <c r="A472" s="187"/>
      <c r="B472" s="24" t="s">
        <v>212</v>
      </c>
      <c r="C472" s="100">
        <v>10</v>
      </c>
      <c r="D472" s="9"/>
      <c r="E472" s="9"/>
      <c r="F472" s="55"/>
      <c r="G472" s="94"/>
      <c r="H472" s="90">
        <f t="shared" si="38"/>
        <v>10</v>
      </c>
      <c r="I472" s="91">
        <f t="shared" si="39"/>
      </c>
      <c r="J472" s="90">
        <f t="shared" si="40"/>
      </c>
      <c r="K472" s="92"/>
      <c r="L472" s="92"/>
      <c r="M472" s="92"/>
      <c r="N472" s="90">
        <f t="shared" si="41"/>
      </c>
      <c r="O472" s="92">
        <f t="shared" si="42"/>
      </c>
      <c r="P472" s="94"/>
    </row>
    <row r="473" spans="1:16" ht="20.25" customHeight="1" thickBot="1">
      <c r="A473" s="187"/>
      <c r="B473" s="24" t="s">
        <v>313</v>
      </c>
      <c r="C473" s="100">
        <v>1</v>
      </c>
      <c r="D473" s="9"/>
      <c r="E473" s="9"/>
      <c r="F473" s="55"/>
      <c r="G473" s="94"/>
      <c r="H473" s="90">
        <f t="shared" si="38"/>
        <v>1</v>
      </c>
      <c r="I473" s="91">
        <f t="shared" si="39"/>
      </c>
      <c r="J473" s="90">
        <f t="shared" si="40"/>
      </c>
      <c r="K473" s="92"/>
      <c r="L473" s="92"/>
      <c r="M473" s="92"/>
      <c r="N473" s="90">
        <f t="shared" si="41"/>
      </c>
      <c r="O473" s="92">
        <f t="shared" si="42"/>
      </c>
      <c r="P473" s="94"/>
    </row>
    <row r="474" spans="1:16" ht="21.75" customHeight="1" thickBot="1">
      <c r="A474" s="187"/>
      <c r="B474" s="24" t="s">
        <v>213</v>
      </c>
      <c r="C474" s="100">
        <v>5</v>
      </c>
      <c r="D474" s="9"/>
      <c r="E474" s="9"/>
      <c r="F474" s="55"/>
      <c r="G474" s="94"/>
      <c r="H474" s="90">
        <f t="shared" si="38"/>
        <v>5</v>
      </c>
      <c r="I474" s="91">
        <f t="shared" si="39"/>
      </c>
      <c r="J474" s="90">
        <f t="shared" si="40"/>
      </c>
      <c r="K474" s="92"/>
      <c r="L474" s="92"/>
      <c r="M474" s="92"/>
      <c r="N474" s="90">
        <f t="shared" si="41"/>
      </c>
      <c r="O474" s="92">
        <f t="shared" si="42"/>
      </c>
      <c r="P474" s="94"/>
    </row>
    <row r="475" spans="1:16" ht="21.75" customHeight="1" thickBot="1">
      <c r="A475" s="187"/>
      <c r="B475" s="24" t="s">
        <v>214</v>
      </c>
      <c r="C475" s="100">
        <v>3</v>
      </c>
      <c r="D475" s="9"/>
      <c r="E475" s="9"/>
      <c r="F475" s="55"/>
      <c r="G475" s="94"/>
      <c r="H475" s="90">
        <f t="shared" si="38"/>
        <v>3</v>
      </c>
      <c r="I475" s="91">
        <f t="shared" si="39"/>
      </c>
      <c r="J475" s="90">
        <f t="shared" si="40"/>
      </c>
      <c r="K475" s="92"/>
      <c r="L475" s="92"/>
      <c r="M475" s="92"/>
      <c r="N475" s="90">
        <f t="shared" si="41"/>
      </c>
      <c r="O475" s="92">
        <f t="shared" si="42"/>
      </c>
      <c r="P475" s="94"/>
    </row>
    <row r="476" spans="1:16" ht="19.5" customHeight="1" thickBot="1">
      <c r="A476" s="187"/>
      <c r="B476" s="24" t="s">
        <v>215</v>
      </c>
      <c r="C476" s="100">
        <v>1</v>
      </c>
      <c r="D476" s="9"/>
      <c r="E476" s="9"/>
      <c r="F476" s="55"/>
      <c r="G476" s="94"/>
      <c r="H476" s="90">
        <f t="shared" si="38"/>
        <v>1</v>
      </c>
      <c r="I476" s="91">
        <f t="shared" si="39"/>
      </c>
      <c r="J476" s="90">
        <f t="shared" si="40"/>
      </c>
      <c r="K476" s="92"/>
      <c r="L476" s="92"/>
      <c r="M476" s="92"/>
      <c r="N476" s="90">
        <f t="shared" si="41"/>
      </c>
      <c r="O476" s="92">
        <f t="shared" si="42"/>
      </c>
      <c r="P476" s="94"/>
    </row>
    <row r="477" spans="1:16" ht="18" customHeight="1" thickBot="1">
      <c r="A477" s="187"/>
      <c r="B477" s="24" t="s">
        <v>216</v>
      </c>
      <c r="C477" s="100">
        <v>1</v>
      </c>
      <c r="D477" s="9"/>
      <c r="E477" s="9"/>
      <c r="F477" s="55"/>
      <c r="G477" s="94"/>
      <c r="H477" s="90">
        <f t="shared" si="38"/>
        <v>1</v>
      </c>
      <c r="I477" s="91">
        <f t="shared" si="39"/>
      </c>
      <c r="J477" s="90">
        <f t="shared" si="40"/>
      </c>
      <c r="K477" s="92"/>
      <c r="L477" s="92"/>
      <c r="M477" s="92"/>
      <c r="N477" s="90">
        <f t="shared" si="41"/>
      </c>
      <c r="O477" s="92">
        <f t="shared" si="42"/>
      </c>
      <c r="P477" s="94"/>
    </row>
    <row r="478" spans="1:16" ht="18.75" customHeight="1" thickBot="1">
      <c r="A478" s="187"/>
      <c r="B478" s="44" t="s">
        <v>217</v>
      </c>
      <c r="C478" s="100">
        <v>2</v>
      </c>
      <c r="D478" s="9"/>
      <c r="E478" s="9"/>
      <c r="F478" s="55"/>
      <c r="G478" s="94"/>
      <c r="H478" s="90">
        <f t="shared" si="38"/>
        <v>2</v>
      </c>
      <c r="I478" s="91">
        <f t="shared" si="39"/>
      </c>
      <c r="J478" s="90">
        <f t="shared" si="40"/>
      </c>
      <c r="K478" s="92"/>
      <c r="L478" s="92"/>
      <c r="M478" s="92"/>
      <c r="N478" s="90">
        <f t="shared" si="41"/>
      </c>
      <c r="O478" s="92">
        <f t="shared" si="42"/>
      </c>
      <c r="P478" s="94"/>
    </row>
    <row r="479" spans="1:16" ht="15.75" customHeight="1">
      <c r="A479" s="187"/>
      <c r="B479" s="244" t="s">
        <v>218</v>
      </c>
      <c r="C479" s="100">
        <v>2</v>
      </c>
      <c r="D479" s="9"/>
      <c r="E479" s="9"/>
      <c r="F479" s="55"/>
      <c r="G479" s="94"/>
      <c r="H479" s="90">
        <f>IF(E479="",C479,"")</f>
        <v>2</v>
      </c>
      <c r="I479" s="91">
        <f>IF(E479&lt;C479,O479,"")</f>
      </c>
      <c r="J479" s="90">
        <f t="shared" si="40"/>
      </c>
      <c r="K479" s="92"/>
      <c r="L479" s="92"/>
      <c r="M479" s="92"/>
      <c r="N479" s="90">
        <f>IF(E479="","",E479)</f>
      </c>
      <c r="O479" s="92">
        <f t="shared" si="42"/>
      </c>
      <c r="P479" s="94"/>
    </row>
    <row r="480" spans="1:16" ht="20.25" customHeight="1">
      <c r="A480" s="187"/>
      <c r="B480" s="251"/>
      <c r="C480" s="102" t="s">
        <v>40</v>
      </c>
      <c r="D480" s="18">
        <f>SUM(D466:D479)</f>
        <v>0</v>
      </c>
      <c r="E480" s="18">
        <f>SUM(E466:E479)</f>
        <v>0</v>
      </c>
      <c r="F480" s="55"/>
      <c r="G480" s="94"/>
      <c r="H480" s="90"/>
      <c r="I480" s="91"/>
      <c r="J480" s="90"/>
      <c r="K480" s="92"/>
      <c r="L480" s="92"/>
      <c r="M480" s="92"/>
      <c r="N480" s="90"/>
      <c r="O480" s="92"/>
      <c r="P480" s="94"/>
    </row>
    <row r="481" spans="1:16" ht="14.25" customHeight="1">
      <c r="A481" s="15"/>
      <c r="B481" s="15"/>
      <c r="C481" s="26"/>
      <c r="D481" s="19"/>
      <c r="E481" s="19"/>
      <c r="F481" s="19"/>
      <c r="G481" s="103"/>
      <c r="H481" s="90"/>
      <c r="I481" s="91"/>
      <c r="J481" s="90"/>
      <c r="K481" s="92"/>
      <c r="L481" s="92"/>
      <c r="M481" s="92"/>
      <c r="N481" s="90"/>
      <c r="O481" s="92"/>
      <c r="P481" s="94"/>
    </row>
    <row r="482" spans="1:16" ht="25.5" customHeight="1">
      <c r="A482" s="182" t="s">
        <v>42</v>
      </c>
      <c r="B482" s="182"/>
      <c r="C482" s="183"/>
      <c r="D482" s="183"/>
      <c r="E482" s="183"/>
      <c r="F482" s="183"/>
      <c r="G482" s="79"/>
      <c r="H482" s="90"/>
      <c r="I482" s="91"/>
      <c r="J482" s="90"/>
      <c r="K482" s="92"/>
      <c r="L482" s="92"/>
      <c r="M482" s="92"/>
      <c r="N482" s="90"/>
      <c r="O482" s="93"/>
      <c r="P482" s="94"/>
    </row>
    <row r="483" spans="1:16" ht="21" customHeight="1">
      <c r="A483" s="205" t="s">
        <v>20</v>
      </c>
      <c r="B483" s="206"/>
      <c r="C483" s="207" t="s">
        <v>13</v>
      </c>
      <c r="D483" s="206"/>
      <c r="E483" s="206"/>
      <c r="F483" s="207" t="s">
        <v>219</v>
      </c>
      <c r="G483" s="65"/>
      <c r="H483" s="90"/>
      <c r="I483" s="91"/>
      <c r="J483" s="90"/>
      <c r="K483" s="92"/>
      <c r="L483" s="92"/>
      <c r="M483" s="92"/>
      <c r="N483" s="90"/>
      <c r="O483" s="95"/>
      <c r="P483" s="94"/>
    </row>
    <row r="484" spans="1:16" ht="15">
      <c r="A484" s="206"/>
      <c r="B484" s="206"/>
      <c r="C484" s="206"/>
      <c r="D484" s="206"/>
      <c r="E484" s="206"/>
      <c r="F484" s="206"/>
      <c r="G484" s="72"/>
      <c r="H484" s="90"/>
      <c r="I484" s="91"/>
      <c r="J484" s="90"/>
      <c r="K484" s="92"/>
      <c r="L484" s="92"/>
      <c r="M484" s="92"/>
      <c r="N484" s="90"/>
      <c r="O484" s="88"/>
      <c r="P484" s="94"/>
    </row>
    <row r="485" spans="1:16" ht="48.75" customHeight="1">
      <c r="A485" s="206"/>
      <c r="B485" s="206"/>
      <c r="C485" s="206"/>
      <c r="D485" s="206"/>
      <c r="E485" s="206"/>
      <c r="F485" s="206"/>
      <c r="G485" s="72"/>
      <c r="H485" s="90"/>
      <c r="I485" s="91"/>
      <c r="J485" s="90"/>
      <c r="K485" s="92"/>
      <c r="L485" s="92"/>
      <c r="M485" s="92"/>
      <c r="N485" s="90"/>
      <c r="O485" s="88"/>
      <c r="P485" s="94"/>
    </row>
    <row r="486" spans="1:16" ht="12.75" customHeight="1">
      <c r="A486" s="199" t="s">
        <v>0</v>
      </c>
      <c r="B486" s="207" t="s">
        <v>1</v>
      </c>
      <c r="C486" s="241" t="s">
        <v>2</v>
      </c>
      <c r="D486" s="242"/>
      <c r="E486" s="242"/>
      <c r="F486" s="243"/>
      <c r="G486" s="96"/>
      <c r="H486" s="90"/>
      <c r="I486" s="91">
        <f>IF(E487&lt;C487,O487,"")</f>
      </c>
      <c r="J486" s="90"/>
      <c r="K486" s="92"/>
      <c r="L486" s="92"/>
      <c r="M486" s="92"/>
      <c r="N486" s="90"/>
      <c r="O486" s="99"/>
      <c r="P486" s="94"/>
    </row>
    <row r="487" spans="1:16" ht="28.5" customHeight="1" thickBot="1">
      <c r="A487" s="199"/>
      <c r="B487" s="207"/>
      <c r="C487" s="22" t="s">
        <v>3</v>
      </c>
      <c r="D487" s="36" t="s">
        <v>4</v>
      </c>
      <c r="E487" s="36" t="s">
        <v>5</v>
      </c>
      <c r="F487" s="53" t="s">
        <v>6</v>
      </c>
      <c r="G487" s="96"/>
      <c r="H487" s="90"/>
      <c r="I487" s="91"/>
      <c r="J487" s="90"/>
      <c r="K487" s="92"/>
      <c r="L487" s="92"/>
      <c r="M487" s="92"/>
      <c r="N487" s="90"/>
      <c r="O487" s="92"/>
      <c r="P487" s="94"/>
    </row>
    <row r="488" spans="1:16" ht="30.75" customHeight="1" thickBot="1">
      <c r="A488" s="187" t="s">
        <v>309</v>
      </c>
      <c r="B488" s="44" t="s">
        <v>220</v>
      </c>
      <c r="C488" s="100">
        <v>2</v>
      </c>
      <c r="D488" s="9"/>
      <c r="E488" s="9"/>
      <c r="F488" s="55"/>
      <c r="G488" s="94"/>
      <c r="H488" s="90">
        <f aca="true" t="shared" si="43" ref="H488:H501">IF(E488="",C488,"")</f>
        <v>2</v>
      </c>
      <c r="I488" s="91">
        <f aca="true" t="shared" si="44" ref="I488:I502">IF(E488&lt;C488,O488,"")</f>
      </c>
      <c r="J488" s="90">
        <f aca="true" t="shared" si="45" ref="J488:J501">IF(E488&lt;C488,N488,"")</f>
      </c>
      <c r="K488" s="92"/>
      <c r="L488" s="92"/>
      <c r="M488" s="92"/>
      <c r="N488" s="90">
        <f aca="true" t="shared" si="46" ref="N488:N502">IF(E488="","",E488)</f>
      </c>
      <c r="O488" s="92">
        <f aca="true" t="shared" si="47" ref="O488:O502">IF(E488="","",B488)</f>
      </c>
      <c r="P488" s="94"/>
    </row>
    <row r="489" spans="1:16" ht="19.5" customHeight="1" thickBot="1">
      <c r="A489" s="187"/>
      <c r="B489" s="24" t="s">
        <v>221</v>
      </c>
      <c r="C489" s="100">
        <v>1</v>
      </c>
      <c r="D489" s="9"/>
      <c r="E489" s="9"/>
      <c r="F489" s="55"/>
      <c r="G489" s="94"/>
      <c r="H489" s="90">
        <f t="shared" si="43"/>
        <v>1</v>
      </c>
      <c r="I489" s="91">
        <f t="shared" si="44"/>
      </c>
      <c r="J489" s="90">
        <f t="shared" si="45"/>
      </c>
      <c r="K489" s="92"/>
      <c r="L489" s="92"/>
      <c r="M489" s="92"/>
      <c r="N489" s="90">
        <f t="shared" si="46"/>
      </c>
      <c r="O489" s="92">
        <f t="shared" si="47"/>
      </c>
      <c r="P489" s="94"/>
    </row>
    <row r="490" spans="1:16" ht="18.75" customHeight="1" thickBot="1">
      <c r="A490" s="187"/>
      <c r="B490" s="24" t="s">
        <v>222</v>
      </c>
      <c r="C490" s="100">
        <v>3</v>
      </c>
      <c r="D490" s="9"/>
      <c r="E490" s="9"/>
      <c r="F490" s="55"/>
      <c r="G490" s="94"/>
      <c r="H490" s="90">
        <f t="shared" si="43"/>
        <v>3</v>
      </c>
      <c r="I490" s="91">
        <f t="shared" si="44"/>
      </c>
      <c r="J490" s="90">
        <f t="shared" si="45"/>
      </c>
      <c r="K490" s="92"/>
      <c r="L490" s="92"/>
      <c r="M490" s="92"/>
      <c r="N490" s="90">
        <f t="shared" si="46"/>
      </c>
      <c r="O490" s="92">
        <f t="shared" si="47"/>
      </c>
      <c r="P490" s="94"/>
    </row>
    <row r="491" spans="1:16" ht="20.25" customHeight="1" thickBot="1">
      <c r="A491" s="187"/>
      <c r="B491" s="23" t="s">
        <v>223</v>
      </c>
      <c r="C491" s="100">
        <v>3</v>
      </c>
      <c r="D491" s="9"/>
      <c r="E491" s="9"/>
      <c r="F491" s="55"/>
      <c r="G491" s="94"/>
      <c r="H491" s="90">
        <f t="shared" si="43"/>
        <v>3</v>
      </c>
      <c r="I491" s="91">
        <f t="shared" si="44"/>
      </c>
      <c r="J491" s="90">
        <f t="shared" si="45"/>
      </c>
      <c r="K491" s="92"/>
      <c r="L491" s="92"/>
      <c r="M491" s="92"/>
      <c r="N491" s="90">
        <f t="shared" si="46"/>
      </c>
      <c r="O491" s="92">
        <f t="shared" si="47"/>
      </c>
      <c r="P491" s="94"/>
    </row>
    <row r="492" spans="1:16" ht="30.75" customHeight="1" thickBot="1">
      <c r="A492" s="187"/>
      <c r="B492" s="24" t="s">
        <v>224</v>
      </c>
      <c r="C492" s="100">
        <v>3</v>
      </c>
      <c r="D492" s="9"/>
      <c r="E492" s="9"/>
      <c r="F492" s="55"/>
      <c r="G492" s="94"/>
      <c r="H492" s="90">
        <f t="shared" si="43"/>
        <v>3</v>
      </c>
      <c r="I492" s="91">
        <f t="shared" si="44"/>
      </c>
      <c r="J492" s="90">
        <f t="shared" si="45"/>
      </c>
      <c r="K492" s="92"/>
      <c r="L492" s="92"/>
      <c r="M492" s="92"/>
      <c r="N492" s="90">
        <f t="shared" si="46"/>
      </c>
      <c r="O492" s="92">
        <f t="shared" si="47"/>
      </c>
      <c r="P492" s="94"/>
    </row>
    <row r="493" spans="1:16" ht="17.25" customHeight="1" thickBot="1">
      <c r="A493" s="187"/>
      <c r="B493" s="24" t="s">
        <v>225</v>
      </c>
      <c r="C493" s="100">
        <v>1</v>
      </c>
      <c r="D493" s="9"/>
      <c r="E493" s="9"/>
      <c r="F493" s="55"/>
      <c r="G493" s="94"/>
      <c r="H493" s="90">
        <f t="shared" si="43"/>
        <v>1</v>
      </c>
      <c r="I493" s="91">
        <f t="shared" si="44"/>
      </c>
      <c r="J493" s="90">
        <f t="shared" si="45"/>
      </c>
      <c r="K493" s="92"/>
      <c r="L493" s="92"/>
      <c r="M493" s="92"/>
      <c r="N493" s="90">
        <f t="shared" si="46"/>
      </c>
      <c r="O493" s="92">
        <f t="shared" si="47"/>
      </c>
      <c r="P493" s="94"/>
    </row>
    <row r="494" spans="1:16" ht="16.5" customHeight="1" thickBot="1">
      <c r="A494" s="187"/>
      <c r="B494" s="24" t="s">
        <v>226</v>
      </c>
      <c r="C494" s="100">
        <v>3</v>
      </c>
      <c r="D494" s="9"/>
      <c r="E494" s="9"/>
      <c r="F494" s="55"/>
      <c r="G494" s="94"/>
      <c r="H494" s="90">
        <f t="shared" si="43"/>
        <v>3</v>
      </c>
      <c r="I494" s="91">
        <f t="shared" si="44"/>
      </c>
      <c r="J494" s="90">
        <f t="shared" si="45"/>
      </c>
      <c r="K494" s="92"/>
      <c r="L494" s="92"/>
      <c r="M494" s="92"/>
      <c r="N494" s="90">
        <f t="shared" si="46"/>
      </c>
      <c r="O494" s="112">
        <f t="shared" si="47"/>
      </c>
      <c r="P494" s="94"/>
    </row>
    <row r="495" spans="1:16" ht="21.75" customHeight="1" thickBot="1">
      <c r="A495" s="187"/>
      <c r="B495" s="24" t="s">
        <v>227</v>
      </c>
      <c r="C495" s="100">
        <v>3</v>
      </c>
      <c r="D495" s="9"/>
      <c r="E495" s="9"/>
      <c r="F495" s="55"/>
      <c r="G495" s="94"/>
      <c r="H495" s="90">
        <f t="shared" si="43"/>
        <v>3</v>
      </c>
      <c r="I495" s="91">
        <f t="shared" si="44"/>
      </c>
      <c r="J495" s="90">
        <f t="shared" si="45"/>
      </c>
      <c r="K495" s="92"/>
      <c r="L495" s="92"/>
      <c r="M495" s="92"/>
      <c r="N495" s="90">
        <f t="shared" si="46"/>
      </c>
      <c r="O495" s="92">
        <f t="shared" si="47"/>
      </c>
      <c r="P495" s="94"/>
    </row>
    <row r="496" spans="1:16" ht="21" customHeight="1" thickBot="1">
      <c r="A496" s="187"/>
      <c r="B496" s="24" t="s">
        <v>228</v>
      </c>
      <c r="C496" s="100">
        <v>2</v>
      </c>
      <c r="D496" s="9"/>
      <c r="E496" s="9"/>
      <c r="F496" s="55"/>
      <c r="G496" s="94"/>
      <c r="H496" s="90">
        <f t="shared" si="43"/>
        <v>2</v>
      </c>
      <c r="I496" s="91">
        <f t="shared" si="44"/>
      </c>
      <c r="J496" s="90">
        <f t="shared" si="45"/>
      </c>
      <c r="K496" s="92"/>
      <c r="L496" s="92"/>
      <c r="M496" s="92"/>
      <c r="N496" s="90">
        <f t="shared" si="46"/>
      </c>
      <c r="O496" s="92">
        <f t="shared" si="47"/>
      </c>
      <c r="P496" s="94"/>
    </row>
    <row r="497" spans="1:16" ht="19.5" customHeight="1" thickBot="1">
      <c r="A497" s="187"/>
      <c r="B497" s="24" t="s">
        <v>229</v>
      </c>
      <c r="C497" s="100">
        <v>2</v>
      </c>
      <c r="D497" s="9"/>
      <c r="E497" s="9"/>
      <c r="F497" s="55"/>
      <c r="G497" s="94"/>
      <c r="H497" s="90">
        <f t="shared" si="43"/>
        <v>2</v>
      </c>
      <c r="I497" s="91">
        <f t="shared" si="44"/>
      </c>
      <c r="J497" s="90">
        <f t="shared" si="45"/>
      </c>
      <c r="K497" s="92"/>
      <c r="L497" s="92"/>
      <c r="M497" s="92"/>
      <c r="N497" s="90">
        <f t="shared" si="46"/>
      </c>
      <c r="O497" s="92">
        <f t="shared" si="47"/>
      </c>
      <c r="P497" s="94"/>
    </row>
    <row r="498" spans="1:16" ht="19.5" customHeight="1">
      <c r="A498" s="187"/>
      <c r="B498" s="45" t="s">
        <v>230</v>
      </c>
      <c r="C498" s="100">
        <v>2</v>
      </c>
      <c r="D498" s="9"/>
      <c r="E498" s="9"/>
      <c r="F498" s="55"/>
      <c r="G498" s="94"/>
      <c r="H498" s="90">
        <f t="shared" si="43"/>
        <v>2</v>
      </c>
      <c r="I498" s="91">
        <f t="shared" si="44"/>
      </c>
      <c r="J498" s="90">
        <f t="shared" si="45"/>
      </c>
      <c r="K498" s="92"/>
      <c r="L498" s="92"/>
      <c r="M498" s="92"/>
      <c r="N498" s="90">
        <f t="shared" si="46"/>
      </c>
      <c r="O498" s="92">
        <f t="shared" si="47"/>
      </c>
      <c r="P498" s="94"/>
    </row>
    <row r="499" spans="1:16" ht="18.75" customHeight="1">
      <c r="A499" s="187"/>
      <c r="B499" s="51" t="s">
        <v>231</v>
      </c>
      <c r="C499" s="100">
        <v>1</v>
      </c>
      <c r="D499" s="9"/>
      <c r="E499" s="9"/>
      <c r="F499" s="55"/>
      <c r="G499" s="94"/>
      <c r="H499" s="90">
        <f t="shared" si="43"/>
        <v>1</v>
      </c>
      <c r="I499" s="91">
        <f t="shared" si="44"/>
      </c>
      <c r="J499" s="90">
        <f t="shared" si="45"/>
      </c>
      <c r="K499" s="92"/>
      <c r="L499" s="92"/>
      <c r="M499" s="92"/>
      <c r="N499" s="90">
        <f t="shared" si="46"/>
      </c>
      <c r="O499" s="92">
        <f t="shared" si="47"/>
      </c>
      <c r="P499" s="94"/>
    </row>
    <row r="500" spans="1:16" ht="21" customHeight="1">
      <c r="A500" s="187"/>
      <c r="B500" s="51" t="s">
        <v>232</v>
      </c>
      <c r="C500" s="100">
        <v>1</v>
      </c>
      <c r="D500" s="9"/>
      <c r="E500" s="9"/>
      <c r="F500" s="55"/>
      <c r="G500" s="94"/>
      <c r="H500" s="90">
        <f t="shared" si="43"/>
        <v>1</v>
      </c>
      <c r="I500" s="91">
        <f t="shared" si="44"/>
      </c>
      <c r="J500" s="90">
        <f t="shared" si="45"/>
      </c>
      <c r="K500" s="92"/>
      <c r="L500" s="92"/>
      <c r="M500" s="92"/>
      <c r="N500" s="90">
        <f t="shared" si="46"/>
      </c>
      <c r="O500" s="92">
        <f t="shared" si="47"/>
      </c>
      <c r="P500" s="94"/>
    </row>
    <row r="501" spans="1:16" ht="17.25" customHeight="1">
      <c r="A501" s="187"/>
      <c r="B501" s="51" t="s">
        <v>233</v>
      </c>
      <c r="C501" s="100">
        <v>2</v>
      </c>
      <c r="D501" s="9"/>
      <c r="E501" s="9"/>
      <c r="F501" s="55"/>
      <c r="G501" s="94"/>
      <c r="H501" s="90">
        <f t="shared" si="43"/>
        <v>2</v>
      </c>
      <c r="I501" s="91">
        <f t="shared" si="44"/>
      </c>
      <c r="J501" s="90">
        <f t="shared" si="45"/>
      </c>
      <c r="K501" s="92"/>
      <c r="L501" s="92"/>
      <c r="M501" s="92"/>
      <c r="N501" s="90">
        <f t="shared" si="46"/>
      </c>
      <c r="O501" s="92">
        <f t="shared" si="47"/>
      </c>
      <c r="P501" s="94"/>
    </row>
    <row r="502" spans="1:16" ht="18" customHeight="1">
      <c r="A502" s="187"/>
      <c r="B502" s="244" t="s">
        <v>234</v>
      </c>
      <c r="C502" s="100">
        <v>1</v>
      </c>
      <c r="D502" s="9"/>
      <c r="E502" s="9"/>
      <c r="F502" s="55"/>
      <c r="G502" s="94"/>
      <c r="H502" s="90">
        <f>IF(E502="",C502,"")</f>
        <v>1</v>
      </c>
      <c r="I502" s="91">
        <f t="shared" si="44"/>
      </c>
      <c r="J502" s="90">
        <f>IF(E502&lt;C502,N502,"")</f>
      </c>
      <c r="K502" s="92"/>
      <c r="L502" s="92"/>
      <c r="M502" s="92"/>
      <c r="N502" s="90">
        <f t="shared" si="46"/>
      </c>
      <c r="O502" s="92">
        <f t="shared" si="47"/>
      </c>
      <c r="P502" s="94"/>
    </row>
    <row r="503" spans="1:16" ht="18.75" customHeight="1">
      <c r="A503" s="187"/>
      <c r="B503" s="251"/>
      <c r="C503" s="102" t="s">
        <v>40</v>
      </c>
      <c r="D503" s="18">
        <f>SUM(D488:D502)</f>
        <v>0</v>
      </c>
      <c r="E503" s="18">
        <f>SUM(E488:E502)</f>
        <v>0</v>
      </c>
      <c r="F503" s="55"/>
      <c r="G503" s="94"/>
      <c r="H503" s="90"/>
      <c r="I503" s="91"/>
      <c r="J503" s="90"/>
      <c r="K503" s="92"/>
      <c r="L503" s="92"/>
      <c r="M503" s="92"/>
      <c r="N503" s="90"/>
      <c r="O503" s="92"/>
      <c r="P503" s="94"/>
    </row>
    <row r="504" spans="1:16" ht="21" customHeight="1">
      <c r="A504" s="15"/>
      <c r="B504" s="15"/>
      <c r="C504" s="26"/>
      <c r="D504" s="19"/>
      <c r="E504" s="19"/>
      <c r="F504" s="19"/>
      <c r="G504" s="103"/>
      <c r="H504" s="90"/>
      <c r="I504" s="91"/>
      <c r="J504" s="90"/>
      <c r="K504" s="92"/>
      <c r="L504" s="92"/>
      <c r="M504" s="92"/>
      <c r="N504" s="90"/>
      <c r="O504" s="92"/>
      <c r="P504" s="94"/>
    </row>
    <row r="505" spans="1:16" ht="25.5" customHeight="1">
      <c r="A505" s="182" t="s">
        <v>42</v>
      </c>
      <c r="B505" s="182"/>
      <c r="C505" s="183" t="s">
        <v>23</v>
      </c>
      <c r="D505" s="183"/>
      <c r="E505" s="183"/>
      <c r="F505" s="183"/>
      <c r="G505" s="79"/>
      <c r="H505" s="90"/>
      <c r="I505" s="91"/>
      <c r="J505" s="90"/>
      <c r="K505" s="92"/>
      <c r="L505" s="92"/>
      <c r="M505" s="92"/>
      <c r="N505" s="90"/>
      <c r="O505" s="93"/>
      <c r="P505" s="94"/>
    </row>
    <row r="506" spans="1:15" ht="21" customHeight="1">
      <c r="A506" s="205" t="s">
        <v>20</v>
      </c>
      <c r="B506" s="206"/>
      <c r="C506" s="207" t="s">
        <v>13</v>
      </c>
      <c r="D506" s="206"/>
      <c r="E506" s="206"/>
      <c r="F506" s="207" t="s">
        <v>239</v>
      </c>
      <c r="G506" s="65"/>
      <c r="H506" s="85"/>
      <c r="I506" s="91"/>
      <c r="J506" s="90"/>
      <c r="K506" s="87"/>
      <c r="L506" s="87"/>
      <c r="M506" s="87"/>
      <c r="N506" s="85"/>
      <c r="O506" s="95"/>
    </row>
    <row r="507" spans="1:15" ht="15">
      <c r="A507" s="206"/>
      <c r="B507" s="206"/>
      <c r="C507" s="206"/>
      <c r="D507" s="206"/>
      <c r="E507" s="206"/>
      <c r="F507" s="206"/>
      <c r="G507" s="72"/>
      <c r="H507" s="85"/>
      <c r="I507" s="91"/>
      <c r="J507" s="90">
        <f>COUNT(J26:J502)</f>
        <v>0</v>
      </c>
      <c r="K507" s="87"/>
      <c r="L507" s="87"/>
      <c r="M507" s="87"/>
      <c r="N507" s="85"/>
      <c r="O507" s="88"/>
    </row>
    <row r="508" spans="1:15" ht="44.25" customHeight="1">
      <c r="A508" s="206"/>
      <c r="B508" s="206"/>
      <c r="C508" s="206"/>
      <c r="D508" s="206"/>
      <c r="E508" s="206"/>
      <c r="F508" s="206"/>
      <c r="G508" s="72"/>
      <c r="H508" s="85"/>
      <c r="I508" s="91"/>
      <c r="J508" s="90"/>
      <c r="K508" s="87"/>
      <c r="L508" s="87"/>
      <c r="M508" s="87"/>
      <c r="N508" s="85"/>
      <c r="O508" s="88"/>
    </row>
    <row r="509" spans="1:15" ht="15">
      <c r="A509" s="15"/>
      <c r="B509" s="15"/>
      <c r="C509" s="15"/>
      <c r="D509" s="62"/>
      <c r="E509" s="62"/>
      <c r="F509" s="62"/>
      <c r="H509" s="85"/>
      <c r="I509" s="91"/>
      <c r="J509" s="90"/>
      <c r="K509" s="87"/>
      <c r="L509" s="87"/>
      <c r="M509" s="87"/>
      <c r="N509" s="85"/>
      <c r="O509" s="87"/>
    </row>
    <row r="510" spans="1:15" ht="15">
      <c r="A510" s="10" t="s">
        <v>235</v>
      </c>
      <c r="B510" s="59" t="s">
        <v>236</v>
      </c>
      <c r="C510" s="10" t="s">
        <v>235</v>
      </c>
      <c r="D510" s="199" t="s">
        <v>237</v>
      </c>
      <c r="E510" s="199"/>
      <c r="F510" s="199"/>
      <c r="G510" s="81"/>
      <c r="H510" s="85"/>
      <c r="I510" s="91"/>
      <c r="J510" s="90"/>
      <c r="K510" s="87"/>
      <c r="L510" s="87"/>
      <c r="M510" s="87"/>
      <c r="N510" s="85"/>
      <c r="O510" s="115"/>
    </row>
    <row r="511" spans="1:15" ht="15">
      <c r="A511" s="11"/>
      <c r="B511" s="11"/>
      <c r="C511" s="11"/>
      <c r="D511" s="277"/>
      <c r="E511" s="278"/>
      <c r="F511" s="279"/>
      <c r="G511" s="81"/>
      <c r="H511" s="85"/>
      <c r="I511" s="91"/>
      <c r="J511" s="90"/>
      <c r="K511" s="87"/>
      <c r="L511" s="87"/>
      <c r="M511" s="87"/>
      <c r="N511" s="85"/>
      <c r="O511" s="115"/>
    </row>
    <row r="512" spans="1:15" ht="15">
      <c r="A512" s="13"/>
      <c r="B512" s="13"/>
      <c r="C512" s="13"/>
      <c r="D512" s="200"/>
      <c r="E512" s="201"/>
      <c r="F512" s="202"/>
      <c r="G512" s="81"/>
      <c r="H512" s="85"/>
      <c r="I512" s="91"/>
      <c r="J512" s="90"/>
      <c r="K512" s="87"/>
      <c r="L512" s="87"/>
      <c r="M512" s="87"/>
      <c r="N512" s="85"/>
      <c r="O512" s="115"/>
    </row>
    <row r="513" spans="1:15" ht="15">
      <c r="A513" s="13"/>
      <c r="B513" s="13"/>
      <c r="C513" s="13"/>
      <c r="D513" s="200"/>
      <c r="E513" s="201"/>
      <c r="F513" s="202"/>
      <c r="G513" s="81"/>
      <c r="H513" s="85"/>
      <c r="I513" s="91"/>
      <c r="J513" s="90"/>
      <c r="K513" s="87"/>
      <c r="L513" s="87"/>
      <c r="M513" s="87"/>
      <c r="N513" s="85"/>
      <c r="O513" s="115"/>
    </row>
    <row r="514" spans="1:15" ht="15">
      <c r="A514" s="13"/>
      <c r="B514" s="13"/>
      <c r="C514" s="13"/>
      <c r="D514" s="200"/>
      <c r="E514" s="201"/>
      <c r="F514" s="202"/>
      <c r="G514" s="81"/>
      <c r="H514" s="85"/>
      <c r="I514" s="91"/>
      <c r="J514" s="90"/>
      <c r="K514" s="87"/>
      <c r="L514" s="87"/>
      <c r="M514" s="87"/>
      <c r="N514" s="85"/>
      <c r="O514" s="115"/>
    </row>
    <row r="515" spans="1:15" ht="15">
      <c r="A515" s="13"/>
      <c r="B515" s="13"/>
      <c r="C515" s="13"/>
      <c r="D515" s="200"/>
      <c r="E515" s="201"/>
      <c r="F515" s="202"/>
      <c r="G515" s="81"/>
      <c r="H515" s="85"/>
      <c r="I515" s="91"/>
      <c r="J515" s="90"/>
      <c r="K515" s="87"/>
      <c r="L515" s="87"/>
      <c r="M515" s="87"/>
      <c r="N515" s="85"/>
      <c r="O515" s="115"/>
    </row>
    <row r="516" spans="1:15" ht="15">
      <c r="A516" s="13"/>
      <c r="B516" s="13"/>
      <c r="C516" s="13"/>
      <c r="D516" s="200"/>
      <c r="E516" s="201"/>
      <c r="F516" s="202"/>
      <c r="G516" s="81"/>
      <c r="H516" s="85"/>
      <c r="I516" s="91"/>
      <c r="J516" s="90"/>
      <c r="K516" s="87"/>
      <c r="L516" s="87"/>
      <c r="M516" s="87"/>
      <c r="N516" s="85"/>
      <c r="O516" s="115"/>
    </row>
    <row r="517" spans="1:15" ht="15">
      <c r="A517" s="13"/>
      <c r="B517" s="13"/>
      <c r="C517" s="13"/>
      <c r="D517" s="200"/>
      <c r="E517" s="201"/>
      <c r="F517" s="202"/>
      <c r="G517" s="81"/>
      <c r="H517" s="85"/>
      <c r="I517" s="91"/>
      <c r="J517" s="90"/>
      <c r="K517" s="87"/>
      <c r="L517" s="87"/>
      <c r="M517" s="87"/>
      <c r="N517" s="85"/>
      <c r="O517" s="115"/>
    </row>
    <row r="518" spans="1:15" ht="15">
      <c r="A518" s="13"/>
      <c r="B518" s="13"/>
      <c r="C518" s="13"/>
      <c r="D518" s="200"/>
      <c r="E518" s="201"/>
      <c r="F518" s="202"/>
      <c r="G518" s="81"/>
      <c r="H518" s="85"/>
      <c r="I518" s="91"/>
      <c r="J518" s="90"/>
      <c r="K518" s="87"/>
      <c r="L518" s="87"/>
      <c r="M518" s="87"/>
      <c r="N518" s="85"/>
      <c r="O518" s="115"/>
    </row>
    <row r="519" spans="1:15" ht="15">
      <c r="A519" s="13"/>
      <c r="B519" s="13"/>
      <c r="C519" s="13"/>
      <c r="D519" s="200"/>
      <c r="E519" s="201"/>
      <c r="F519" s="202"/>
      <c r="G519" s="81"/>
      <c r="H519" s="85"/>
      <c r="I519" s="91"/>
      <c r="J519" s="90"/>
      <c r="K519" s="87"/>
      <c r="L519" s="87"/>
      <c r="M519" s="87"/>
      <c r="N519" s="85"/>
      <c r="O519" s="115"/>
    </row>
    <row r="520" spans="1:15" ht="15">
      <c r="A520" s="13"/>
      <c r="B520" s="13"/>
      <c r="C520" s="13"/>
      <c r="D520" s="200"/>
      <c r="E520" s="201"/>
      <c r="F520" s="202"/>
      <c r="G520" s="81"/>
      <c r="H520" s="85"/>
      <c r="I520" s="91"/>
      <c r="J520" s="90"/>
      <c r="K520" s="87"/>
      <c r="L520" s="87"/>
      <c r="M520" s="87"/>
      <c r="N520" s="85"/>
      <c r="O520" s="115"/>
    </row>
    <row r="521" spans="1:15" ht="15">
      <c r="A521" s="13"/>
      <c r="B521" s="13"/>
      <c r="C521" s="13"/>
      <c r="D521" s="200"/>
      <c r="E521" s="201"/>
      <c r="F521" s="202"/>
      <c r="G521" s="81"/>
      <c r="H521" s="85"/>
      <c r="I521" s="91"/>
      <c r="J521" s="90"/>
      <c r="K521" s="87"/>
      <c r="L521" s="87"/>
      <c r="M521" s="87"/>
      <c r="N521" s="85"/>
      <c r="O521" s="115"/>
    </row>
    <row r="522" spans="1:15" ht="15">
      <c r="A522" s="13"/>
      <c r="B522" s="13"/>
      <c r="C522" s="13"/>
      <c r="D522" s="200"/>
      <c r="E522" s="201"/>
      <c r="F522" s="202"/>
      <c r="G522" s="81"/>
      <c r="H522" s="85"/>
      <c r="I522" s="91"/>
      <c r="J522" s="90"/>
      <c r="K522" s="87"/>
      <c r="L522" s="87"/>
      <c r="M522" s="87"/>
      <c r="N522" s="85"/>
      <c r="O522" s="115"/>
    </row>
    <row r="523" spans="1:15" ht="15">
      <c r="A523" s="13"/>
      <c r="B523" s="13"/>
      <c r="C523" s="13"/>
      <c r="D523" s="200"/>
      <c r="E523" s="201"/>
      <c r="F523" s="202"/>
      <c r="G523" s="81"/>
      <c r="H523" s="85"/>
      <c r="I523" s="91"/>
      <c r="J523" s="90"/>
      <c r="K523" s="87"/>
      <c r="L523" s="87"/>
      <c r="M523" s="87"/>
      <c r="N523" s="85"/>
      <c r="O523" s="115"/>
    </row>
    <row r="524" spans="1:15" ht="15">
      <c r="A524" s="13"/>
      <c r="B524" s="13"/>
      <c r="C524" s="13"/>
      <c r="D524" s="200"/>
      <c r="E524" s="201"/>
      <c r="F524" s="202"/>
      <c r="G524" s="81"/>
      <c r="H524" s="85"/>
      <c r="I524" s="91"/>
      <c r="J524" s="90"/>
      <c r="K524" s="87"/>
      <c r="L524" s="87"/>
      <c r="M524" s="87"/>
      <c r="N524" s="85"/>
      <c r="O524" s="115"/>
    </row>
    <row r="525" spans="1:15" ht="15">
      <c r="A525" s="13"/>
      <c r="B525" s="13"/>
      <c r="C525" s="13"/>
      <c r="D525" s="200"/>
      <c r="E525" s="201"/>
      <c r="F525" s="202"/>
      <c r="G525" s="81"/>
      <c r="H525" s="85"/>
      <c r="I525" s="86"/>
      <c r="J525" s="85"/>
      <c r="K525" s="87"/>
      <c r="L525" s="87"/>
      <c r="M525" s="87"/>
      <c r="N525" s="85"/>
      <c r="O525" s="115"/>
    </row>
    <row r="526" spans="1:15" ht="15">
      <c r="A526" s="13"/>
      <c r="B526" s="13"/>
      <c r="C526" s="13"/>
      <c r="D526" s="200"/>
      <c r="E526" s="201"/>
      <c r="F526" s="202"/>
      <c r="G526" s="81"/>
      <c r="H526" s="85"/>
      <c r="I526" s="86"/>
      <c r="J526" s="85"/>
      <c r="K526" s="87"/>
      <c r="L526" s="87"/>
      <c r="M526" s="87"/>
      <c r="N526" s="85"/>
      <c r="O526" s="115"/>
    </row>
    <row r="527" spans="1:15" ht="15">
      <c r="A527" s="13"/>
      <c r="B527" s="13"/>
      <c r="C527" s="13"/>
      <c r="D527" s="200"/>
      <c r="E527" s="201"/>
      <c r="F527" s="202"/>
      <c r="G527" s="81"/>
      <c r="H527" s="85"/>
      <c r="I527" s="86"/>
      <c r="J527" s="85"/>
      <c r="K527" s="87"/>
      <c r="L527" s="87"/>
      <c r="M527" s="87"/>
      <c r="N527" s="85"/>
      <c r="O527" s="115"/>
    </row>
    <row r="528" spans="1:15" ht="15">
      <c r="A528" s="13"/>
      <c r="B528" s="13"/>
      <c r="C528" s="13"/>
      <c r="D528" s="200"/>
      <c r="E528" s="201"/>
      <c r="F528" s="202"/>
      <c r="G528" s="81"/>
      <c r="H528" s="85"/>
      <c r="I528" s="86"/>
      <c r="J528" s="85"/>
      <c r="K528" s="87"/>
      <c r="L528" s="87"/>
      <c r="M528" s="87"/>
      <c r="N528" s="85"/>
      <c r="O528" s="115"/>
    </row>
    <row r="529" spans="1:15" ht="15">
      <c r="A529" s="13"/>
      <c r="B529" s="13"/>
      <c r="C529" s="13"/>
      <c r="D529" s="200"/>
      <c r="E529" s="201"/>
      <c r="F529" s="202"/>
      <c r="G529" s="81"/>
      <c r="H529" s="85"/>
      <c r="I529" s="86"/>
      <c r="J529" s="85"/>
      <c r="K529" s="87"/>
      <c r="L529" s="87"/>
      <c r="M529" s="87"/>
      <c r="N529" s="85"/>
      <c r="O529" s="115"/>
    </row>
    <row r="530" spans="1:15" ht="15">
      <c r="A530" s="14"/>
      <c r="B530" s="14"/>
      <c r="C530" s="14"/>
      <c r="D530" s="208"/>
      <c r="E530" s="209"/>
      <c r="F530" s="210"/>
      <c r="G530" s="81"/>
      <c r="H530" s="85"/>
      <c r="I530" s="86"/>
      <c r="J530" s="85"/>
      <c r="K530" s="87"/>
      <c r="L530" s="87"/>
      <c r="M530" s="87"/>
      <c r="N530" s="85"/>
      <c r="O530" s="115"/>
    </row>
    <row r="531" spans="1:15" ht="15">
      <c r="A531" s="268" t="s">
        <v>238</v>
      </c>
      <c r="B531" s="269"/>
      <c r="C531" s="269"/>
      <c r="D531" s="269"/>
      <c r="E531" s="269"/>
      <c r="F531" s="270"/>
      <c r="G531" s="116"/>
      <c r="H531" s="85"/>
      <c r="I531" s="86"/>
      <c r="J531" s="85"/>
      <c r="K531" s="87"/>
      <c r="L531" s="87"/>
      <c r="M531" s="87"/>
      <c r="N531" s="85"/>
      <c r="O531" s="117"/>
    </row>
    <row r="532" spans="1:15" ht="15">
      <c r="A532" s="271"/>
      <c r="B532" s="272"/>
      <c r="C532" s="272"/>
      <c r="D532" s="272"/>
      <c r="E532" s="272"/>
      <c r="F532" s="273"/>
      <c r="G532" s="116"/>
      <c r="H532" s="85"/>
      <c r="I532" s="86"/>
      <c r="J532" s="85"/>
      <c r="K532" s="87"/>
      <c r="L532" s="87"/>
      <c r="M532" s="87"/>
      <c r="N532" s="85"/>
      <c r="O532" s="117"/>
    </row>
    <row r="533" spans="1:15" ht="15">
      <c r="A533" s="274"/>
      <c r="B533" s="275"/>
      <c r="C533" s="275"/>
      <c r="D533" s="275"/>
      <c r="E533" s="275"/>
      <c r="F533" s="276"/>
      <c r="G533" s="116"/>
      <c r="H533" s="85"/>
      <c r="I533" s="86"/>
      <c r="J533" s="85"/>
      <c r="K533" s="87"/>
      <c r="L533" s="87"/>
      <c r="M533" s="87"/>
      <c r="N533" s="85"/>
      <c r="O533" s="117"/>
    </row>
    <row r="534" spans="1:15" ht="15">
      <c r="A534" s="15"/>
      <c r="B534" s="15"/>
      <c r="C534" s="15"/>
      <c r="D534" s="62"/>
      <c r="E534" s="62"/>
      <c r="F534" s="62"/>
      <c r="H534" s="85"/>
      <c r="I534" s="86"/>
      <c r="J534" s="85"/>
      <c r="K534" s="87"/>
      <c r="L534" s="87"/>
      <c r="M534" s="87"/>
      <c r="N534" s="85"/>
      <c r="O534" s="87"/>
    </row>
    <row r="535" spans="1:15" ht="25.5" customHeight="1">
      <c r="A535" s="182" t="s">
        <v>42</v>
      </c>
      <c r="B535" s="182"/>
      <c r="C535" s="183" t="s">
        <v>23</v>
      </c>
      <c r="D535" s="183"/>
      <c r="E535" s="183"/>
      <c r="F535" s="183"/>
      <c r="G535" s="79"/>
      <c r="H535" s="85"/>
      <c r="I535" s="86"/>
      <c r="J535" s="85"/>
      <c r="K535" s="87"/>
      <c r="L535" s="87"/>
      <c r="M535" s="87"/>
      <c r="N535" s="85"/>
      <c r="O535" s="93"/>
    </row>
    <row r="536" spans="1:15" ht="21" customHeight="1">
      <c r="A536" s="205" t="s">
        <v>20</v>
      </c>
      <c r="B536" s="206"/>
      <c r="C536" s="207" t="s">
        <v>13</v>
      </c>
      <c r="D536" s="206"/>
      <c r="E536" s="206"/>
      <c r="F536" s="207" t="s">
        <v>240</v>
      </c>
      <c r="G536" s="65"/>
      <c r="H536" s="85"/>
      <c r="I536" s="86"/>
      <c r="J536" s="85"/>
      <c r="K536" s="87"/>
      <c r="L536" s="87"/>
      <c r="M536" s="87"/>
      <c r="N536" s="85"/>
      <c r="O536" s="95"/>
    </row>
    <row r="537" spans="1:15" ht="15">
      <c r="A537" s="206"/>
      <c r="B537" s="206"/>
      <c r="C537" s="206"/>
      <c r="D537" s="206"/>
      <c r="E537" s="206"/>
      <c r="F537" s="206"/>
      <c r="G537" s="72"/>
      <c r="H537" s="85"/>
      <c r="I537" s="86"/>
      <c r="J537" s="85"/>
      <c r="K537" s="87"/>
      <c r="L537" s="87"/>
      <c r="M537" s="87"/>
      <c r="N537" s="85"/>
      <c r="O537" s="88"/>
    </row>
    <row r="538" spans="1:15" ht="44.25" customHeight="1">
      <c r="A538" s="206"/>
      <c r="B538" s="206"/>
      <c r="C538" s="206"/>
      <c r="D538" s="206"/>
      <c r="E538" s="206"/>
      <c r="F538" s="206"/>
      <c r="G538" s="72"/>
      <c r="H538" s="85"/>
      <c r="I538" s="86"/>
      <c r="J538" s="85"/>
      <c r="K538" s="87"/>
      <c r="L538" s="87"/>
      <c r="M538" s="87"/>
      <c r="N538" s="85"/>
      <c r="O538" s="88"/>
    </row>
    <row r="539" spans="1:15" ht="15">
      <c r="A539" s="15"/>
      <c r="B539" s="15"/>
      <c r="C539" s="15"/>
      <c r="D539" s="62"/>
      <c r="E539" s="62"/>
      <c r="F539" s="62"/>
      <c r="H539" s="85"/>
      <c r="I539" s="86"/>
      <c r="J539" s="85"/>
      <c r="K539" s="87"/>
      <c r="L539" s="87"/>
      <c r="M539" s="87"/>
      <c r="N539" s="85"/>
      <c r="O539" s="87"/>
    </row>
    <row r="540" spans="1:15" ht="32.25" customHeight="1">
      <c r="A540" s="203" t="s">
        <v>241</v>
      </c>
      <c r="B540" s="204"/>
      <c r="C540" s="204"/>
      <c r="D540" s="204"/>
      <c r="E540" s="204"/>
      <c r="F540" s="204"/>
      <c r="G540" s="118"/>
      <c r="H540" s="85"/>
      <c r="I540" s="86"/>
      <c r="J540" s="85"/>
      <c r="K540" s="87"/>
      <c r="L540" s="87"/>
      <c r="M540" s="87"/>
      <c r="N540" s="85"/>
      <c r="O540" s="119"/>
    </row>
    <row r="541" spans="1:15" ht="15">
      <c r="A541" s="15"/>
      <c r="B541" s="15"/>
      <c r="C541" s="15"/>
      <c r="D541" s="62"/>
      <c r="E541" s="62"/>
      <c r="F541" s="62"/>
      <c r="H541" s="85"/>
      <c r="I541" s="86"/>
      <c r="J541" s="85"/>
      <c r="K541" s="87"/>
      <c r="L541" s="87"/>
      <c r="M541" s="87"/>
      <c r="N541" s="85"/>
      <c r="O541" s="87"/>
    </row>
    <row r="542" spans="1:15" ht="65.25" customHeight="1">
      <c r="A542" s="203" t="s">
        <v>242</v>
      </c>
      <c r="B542" s="204"/>
      <c r="C542" s="204"/>
      <c r="D542" s="204"/>
      <c r="E542" s="204"/>
      <c r="F542" s="204"/>
      <c r="G542" s="118"/>
      <c r="H542" s="85"/>
      <c r="I542" s="86"/>
      <c r="J542" s="85"/>
      <c r="K542" s="87"/>
      <c r="L542" s="87"/>
      <c r="M542" s="87"/>
      <c r="N542" s="85"/>
      <c r="O542" s="119"/>
    </row>
    <row r="543" spans="1:15" ht="45.75" customHeight="1">
      <c r="A543" s="203" t="s">
        <v>243</v>
      </c>
      <c r="B543" s="204"/>
      <c r="C543" s="204"/>
      <c r="D543" s="204"/>
      <c r="E543" s="204"/>
      <c r="F543" s="204"/>
      <c r="G543" s="118"/>
      <c r="H543" s="85"/>
      <c r="I543" s="86"/>
      <c r="J543" s="85"/>
      <c r="K543" s="87"/>
      <c r="L543" s="87"/>
      <c r="M543" s="87"/>
      <c r="N543" s="85"/>
      <c r="O543" s="119"/>
    </row>
    <row r="544" spans="1:15" ht="10.5" customHeight="1">
      <c r="A544" s="203" t="s">
        <v>244</v>
      </c>
      <c r="B544" s="204"/>
      <c r="C544" s="204"/>
      <c r="D544" s="204"/>
      <c r="E544" s="204"/>
      <c r="F544" s="204"/>
      <c r="G544" s="118"/>
      <c r="H544" s="85"/>
      <c r="I544" s="86"/>
      <c r="J544" s="85"/>
      <c r="K544" s="87"/>
      <c r="L544" s="87"/>
      <c r="M544" s="87"/>
      <c r="N544" s="85"/>
      <c r="O544" s="119"/>
    </row>
    <row r="545" spans="1:15" ht="30.75" customHeight="1">
      <c r="A545" s="204"/>
      <c r="B545" s="204"/>
      <c r="C545" s="204"/>
      <c r="D545" s="204"/>
      <c r="E545" s="204"/>
      <c r="F545" s="204"/>
      <c r="G545" s="118"/>
      <c r="H545" s="85"/>
      <c r="I545" s="86"/>
      <c r="J545" s="85"/>
      <c r="K545" s="87"/>
      <c r="L545" s="87"/>
      <c r="M545" s="87"/>
      <c r="N545" s="85"/>
      <c r="O545" s="119"/>
    </row>
    <row r="546" spans="1:15" ht="15">
      <c r="A546" s="15"/>
      <c r="B546" s="15"/>
      <c r="C546" s="15"/>
      <c r="D546" s="62"/>
      <c r="E546" s="62"/>
      <c r="F546" s="62"/>
      <c r="H546" s="85"/>
      <c r="I546" s="86"/>
      <c r="J546" s="85"/>
      <c r="K546" s="87"/>
      <c r="L546" s="87"/>
      <c r="M546" s="87"/>
      <c r="N546" s="85"/>
      <c r="O546" s="87"/>
    </row>
    <row r="547" spans="1:15" ht="6.75" customHeight="1">
      <c r="A547" s="203" t="s">
        <v>245</v>
      </c>
      <c r="B547" s="204"/>
      <c r="C547" s="204"/>
      <c r="D547" s="204"/>
      <c r="E547" s="204"/>
      <c r="F547" s="204"/>
      <c r="G547" s="118"/>
      <c r="H547" s="85"/>
      <c r="I547" s="86"/>
      <c r="J547" s="85"/>
      <c r="K547" s="87"/>
      <c r="L547" s="87"/>
      <c r="M547" s="87"/>
      <c r="N547" s="85"/>
      <c r="O547" s="119"/>
    </row>
    <row r="548" spans="1:15" ht="35.25" customHeight="1">
      <c r="A548" s="204"/>
      <c r="B548" s="204"/>
      <c r="C548" s="204"/>
      <c r="D548" s="204"/>
      <c r="E548" s="204"/>
      <c r="F548" s="204"/>
      <c r="G548" s="118"/>
      <c r="H548" s="85"/>
      <c r="I548" s="86"/>
      <c r="J548" s="85"/>
      <c r="K548" s="87"/>
      <c r="L548" s="87"/>
      <c r="M548" s="87"/>
      <c r="N548" s="85"/>
      <c r="O548" s="119"/>
    </row>
    <row r="549" spans="1:15" ht="15">
      <c r="A549" s="15"/>
      <c r="B549" s="15"/>
      <c r="C549" s="15"/>
      <c r="D549" s="62"/>
      <c r="E549" s="62"/>
      <c r="F549" s="62"/>
      <c r="H549" s="85"/>
      <c r="I549" s="86"/>
      <c r="J549" s="85"/>
      <c r="K549" s="87"/>
      <c r="L549" s="87"/>
      <c r="M549" s="87"/>
      <c r="N549" s="85"/>
      <c r="O549" s="87"/>
    </row>
    <row r="550" spans="1:15" ht="15">
      <c r="A550" s="15"/>
      <c r="B550" s="15"/>
      <c r="C550" s="15"/>
      <c r="D550" s="62"/>
      <c r="E550" s="62"/>
      <c r="F550" s="62"/>
      <c r="H550" s="85"/>
      <c r="I550" s="86"/>
      <c r="J550" s="85"/>
      <c r="K550" s="87"/>
      <c r="L550" s="87"/>
      <c r="M550" s="87"/>
      <c r="N550" s="85"/>
      <c r="O550" s="87"/>
    </row>
    <row r="551" spans="1:15" ht="15" customHeight="1">
      <c r="A551" s="203" t="s">
        <v>246</v>
      </c>
      <c r="B551" s="204"/>
      <c r="C551" s="204"/>
      <c r="D551" s="204"/>
      <c r="E551" s="204"/>
      <c r="F551" s="204"/>
      <c r="G551" s="118"/>
      <c r="H551" s="85"/>
      <c r="I551" s="86"/>
      <c r="J551" s="85"/>
      <c r="K551" s="87"/>
      <c r="L551" s="87"/>
      <c r="M551" s="87"/>
      <c r="N551" s="85"/>
      <c r="O551" s="119"/>
    </row>
    <row r="552" spans="1:15" ht="45" customHeight="1">
      <c r="A552" s="204"/>
      <c r="B552" s="204"/>
      <c r="C552" s="204"/>
      <c r="D552" s="204"/>
      <c r="E552" s="204"/>
      <c r="F552" s="204"/>
      <c r="G552" s="118"/>
      <c r="H552" s="85"/>
      <c r="I552" s="86"/>
      <c r="J552" s="85"/>
      <c r="K552" s="87"/>
      <c r="L552" s="87"/>
      <c r="M552" s="87"/>
      <c r="N552" s="85"/>
      <c r="O552" s="119"/>
    </row>
    <row r="553" spans="1:15" ht="15">
      <c r="A553" s="15"/>
      <c r="B553" s="15"/>
      <c r="C553" s="15"/>
      <c r="D553" s="62"/>
      <c r="E553" s="62"/>
      <c r="F553" s="62"/>
      <c r="H553" s="85"/>
      <c r="I553" s="86"/>
      <c r="J553" s="85"/>
      <c r="K553" s="87"/>
      <c r="L553" s="87"/>
      <c r="M553" s="87"/>
      <c r="N553" s="85"/>
      <c r="O553" s="87"/>
    </row>
    <row r="554" spans="1:15" ht="15">
      <c r="A554" s="15"/>
      <c r="B554" s="15"/>
      <c r="C554" s="15"/>
      <c r="D554" s="62"/>
      <c r="E554" s="62"/>
      <c r="F554" s="62"/>
      <c r="H554" s="85"/>
      <c r="I554" s="86"/>
      <c r="J554" s="85"/>
      <c r="K554" s="87"/>
      <c r="L554" s="87"/>
      <c r="M554" s="87"/>
      <c r="N554" s="85"/>
      <c r="O554" s="87"/>
    </row>
    <row r="555" spans="1:15" ht="25.5" customHeight="1">
      <c r="A555" s="182" t="s">
        <v>42</v>
      </c>
      <c r="B555" s="182"/>
      <c r="C555" s="183" t="s">
        <v>23</v>
      </c>
      <c r="D555" s="183"/>
      <c r="E555" s="183"/>
      <c r="F555" s="183"/>
      <c r="G555" s="79"/>
      <c r="H555" s="85"/>
      <c r="I555" s="86"/>
      <c r="J555" s="85"/>
      <c r="K555" s="87"/>
      <c r="L555" s="87"/>
      <c r="M555" s="87"/>
      <c r="N555" s="85"/>
      <c r="O555" s="93"/>
    </row>
    <row r="556" spans="1:15" ht="21" customHeight="1">
      <c r="A556" s="205" t="s">
        <v>20</v>
      </c>
      <c r="B556" s="206"/>
      <c r="C556" s="207"/>
      <c r="D556" s="206"/>
      <c r="E556" s="206"/>
      <c r="F556" s="207" t="s">
        <v>253</v>
      </c>
      <c r="G556" s="65"/>
      <c r="H556" s="85"/>
      <c r="I556" s="86"/>
      <c r="J556" s="85"/>
      <c r="K556" s="87"/>
      <c r="L556" s="87"/>
      <c r="M556" s="87"/>
      <c r="N556" s="85"/>
      <c r="O556" s="95"/>
    </row>
    <row r="557" spans="1:15" ht="15">
      <c r="A557" s="206"/>
      <c r="B557" s="206"/>
      <c r="C557" s="206"/>
      <c r="D557" s="206"/>
      <c r="E557" s="206"/>
      <c r="F557" s="206"/>
      <c r="G557" s="72"/>
      <c r="H557" s="85"/>
      <c r="I557" s="86"/>
      <c r="J557" s="85"/>
      <c r="K557" s="87"/>
      <c r="L557" s="87"/>
      <c r="M557" s="87"/>
      <c r="N557" s="85"/>
      <c r="O557" s="88"/>
    </row>
    <row r="558" spans="1:15" ht="44.25" customHeight="1">
      <c r="A558" s="206"/>
      <c r="B558" s="206"/>
      <c r="C558" s="206"/>
      <c r="D558" s="206"/>
      <c r="E558" s="206"/>
      <c r="F558" s="206"/>
      <c r="G558" s="72"/>
      <c r="H558" s="85"/>
      <c r="I558" s="86"/>
      <c r="J558" s="85"/>
      <c r="K558" s="87"/>
      <c r="L558" s="87"/>
      <c r="M558" s="87"/>
      <c r="N558" s="85"/>
      <c r="O558" s="88"/>
    </row>
    <row r="559" spans="1:15" ht="15">
      <c r="A559" s="15"/>
      <c r="B559" s="15"/>
      <c r="C559" s="15"/>
      <c r="D559" s="62"/>
      <c r="E559" s="62"/>
      <c r="F559" s="62"/>
      <c r="H559" s="85"/>
      <c r="I559" s="86"/>
      <c r="J559" s="85"/>
      <c r="K559" s="87"/>
      <c r="L559" s="87"/>
      <c r="M559" s="87"/>
      <c r="N559" s="85"/>
      <c r="O559" s="87"/>
    </row>
    <row r="560" spans="1:15" ht="15">
      <c r="A560" s="194" t="s">
        <v>247</v>
      </c>
      <c r="B560" s="194"/>
      <c r="C560" s="194" t="s">
        <v>248</v>
      </c>
      <c r="D560" s="194"/>
      <c r="E560" s="194"/>
      <c r="F560" s="194"/>
      <c r="G560" s="120"/>
      <c r="H560" s="85"/>
      <c r="I560" s="86"/>
      <c r="J560" s="85"/>
      <c r="K560" s="87"/>
      <c r="L560" s="87"/>
      <c r="M560" s="87"/>
      <c r="N560" s="85"/>
      <c r="O560" s="117"/>
    </row>
    <row r="561" spans="1:15" ht="15">
      <c r="A561" s="194"/>
      <c r="B561" s="194"/>
      <c r="C561" s="194"/>
      <c r="D561" s="194"/>
      <c r="E561" s="194"/>
      <c r="F561" s="194"/>
      <c r="G561" s="120"/>
      <c r="H561" s="85"/>
      <c r="I561" s="86"/>
      <c r="J561" s="85"/>
      <c r="K561" s="87"/>
      <c r="L561" s="87"/>
      <c r="M561" s="87"/>
      <c r="N561" s="85"/>
      <c r="O561" s="117"/>
    </row>
    <row r="562" spans="1:15" ht="15">
      <c r="A562" s="15"/>
      <c r="B562" s="15"/>
      <c r="C562" s="15"/>
      <c r="D562" s="62"/>
      <c r="E562" s="62"/>
      <c r="F562" s="62"/>
      <c r="H562" s="85"/>
      <c r="I562" s="86"/>
      <c r="J562" s="85"/>
      <c r="K562" s="87"/>
      <c r="L562" s="87"/>
      <c r="M562" s="87"/>
      <c r="N562" s="85"/>
      <c r="O562" s="87"/>
    </row>
    <row r="563" spans="1:15" ht="15">
      <c r="A563" s="196" t="s">
        <v>250</v>
      </c>
      <c r="B563" s="197"/>
      <c r="C563" s="16" t="s">
        <v>249</v>
      </c>
      <c r="D563" s="195" t="s">
        <v>251</v>
      </c>
      <c r="E563" s="195"/>
      <c r="F563" s="61" t="s">
        <v>252</v>
      </c>
      <c r="G563" s="121"/>
      <c r="H563" s="85"/>
      <c r="I563" s="86"/>
      <c r="J563" s="85"/>
      <c r="K563" s="87"/>
      <c r="L563" s="87"/>
      <c r="M563" s="87"/>
      <c r="N563" s="85"/>
      <c r="O563" s="99"/>
    </row>
    <row r="564" spans="1:15" ht="15">
      <c r="A564" s="198"/>
      <c r="B564" s="198"/>
      <c r="C564" s="198"/>
      <c r="D564" s="199"/>
      <c r="E564" s="199"/>
      <c r="F564" s="199"/>
      <c r="G564" s="81"/>
      <c r="H564" s="85"/>
      <c r="I564" s="86"/>
      <c r="J564" s="85"/>
      <c r="K564" s="87"/>
      <c r="L564" s="87"/>
      <c r="M564" s="87"/>
      <c r="N564" s="85"/>
      <c r="O564" s="115"/>
    </row>
    <row r="565" spans="1:15" ht="15">
      <c r="A565" s="198"/>
      <c r="B565" s="198"/>
      <c r="C565" s="198"/>
      <c r="D565" s="199"/>
      <c r="E565" s="199"/>
      <c r="F565" s="199"/>
      <c r="G565" s="81"/>
      <c r="H565" s="85"/>
      <c r="I565" s="86"/>
      <c r="J565" s="85"/>
      <c r="K565" s="87"/>
      <c r="L565" s="87"/>
      <c r="M565" s="87"/>
      <c r="N565" s="85"/>
      <c r="O565" s="115"/>
    </row>
    <row r="566" spans="1:15" ht="15">
      <c r="A566" s="15"/>
      <c r="B566" s="15"/>
      <c r="C566" s="15"/>
      <c r="D566" s="62"/>
      <c r="E566" s="62"/>
      <c r="F566" s="62"/>
      <c r="H566" s="85"/>
      <c r="I566" s="86"/>
      <c r="J566" s="85"/>
      <c r="K566" s="87"/>
      <c r="L566" s="87"/>
      <c r="M566" s="87"/>
      <c r="N566" s="85"/>
      <c r="O566" s="87"/>
    </row>
    <row r="567" spans="1:15" ht="15" customHeight="1">
      <c r="A567" s="188" t="s">
        <v>254</v>
      </c>
      <c r="B567" s="188"/>
      <c r="C567" s="188"/>
      <c r="D567" s="188"/>
      <c r="E567" s="188"/>
      <c r="F567" s="188"/>
      <c r="G567" s="122"/>
      <c r="H567" s="85"/>
      <c r="I567" s="86"/>
      <c r="J567" s="85"/>
      <c r="K567" s="87"/>
      <c r="L567" s="87"/>
      <c r="M567" s="87"/>
      <c r="N567" s="85"/>
      <c r="O567" s="123"/>
    </row>
    <row r="568" spans="1:15" ht="16.5" customHeight="1">
      <c r="A568" s="188"/>
      <c r="B568" s="188"/>
      <c r="C568" s="188"/>
      <c r="D568" s="188"/>
      <c r="E568" s="188"/>
      <c r="F568" s="188"/>
      <c r="G568" s="122"/>
      <c r="H568" s="85"/>
      <c r="I568" s="86"/>
      <c r="J568" s="85"/>
      <c r="K568" s="87"/>
      <c r="L568" s="87"/>
      <c r="M568" s="87"/>
      <c r="N568" s="85"/>
      <c r="O568" s="123"/>
    </row>
    <row r="569" spans="1:15" ht="29.25" customHeight="1">
      <c r="A569" s="124" t="s">
        <v>346</v>
      </c>
      <c r="B569" s="125" t="e">
        <f>B621</f>
        <v>#DIV/0!</v>
      </c>
      <c r="C569" s="125" t="e">
        <f>C621</f>
        <v>#DIV/0!</v>
      </c>
      <c r="H569" s="85"/>
      <c r="I569" s="86"/>
      <c r="J569" s="85"/>
      <c r="K569" s="87"/>
      <c r="L569" s="87"/>
      <c r="M569" s="87"/>
      <c r="N569" s="85"/>
      <c r="O569" s="87"/>
    </row>
    <row r="570" spans="8:15" ht="6" customHeight="1">
      <c r="H570" s="85"/>
      <c r="I570" s="86"/>
      <c r="J570" s="85"/>
      <c r="K570" s="87"/>
      <c r="L570" s="87"/>
      <c r="M570" s="87"/>
      <c r="N570" s="85"/>
      <c r="O570" s="87"/>
    </row>
    <row r="571" spans="4:15" ht="15">
      <c r="D571" s="189" t="s">
        <v>255</v>
      </c>
      <c r="E571" s="189"/>
      <c r="F571" s="189"/>
      <c r="G571" s="126"/>
      <c r="H571" s="85"/>
      <c r="I571" s="86"/>
      <c r="J571" s="85"/>
      <c r="K571" s="87"/>
      <c r="L571" s="87"/>
      <c r="M571" s="87"/>
      <c r="N571" s="85"/>
      <c r="O571" s="127"/>
    </row>
    <row r="572" spans="1:15" ht="15">
      <c r="A572" s="128"/>
      <c r="D572" s="190" t="s">
        <v>256</v>
      </c>
      <c r="E572" s="190"/>
      <c r="F572" s="190" t="s">
        <v>257</v>
      </c>
      <c r="G572" s="129"/>
      <c r="H572" s="85"/>
      <c r="I572" s="86"/>
      <c r="J572" s="85"/>
      <c r="K572" s="87"/>
      <c r="L572" s="87"/>
      <c r="M572" s="87"/>
      <c r="N572" s="85"/>
      <c r="O572" s="130"/>
    </row>
    <row r="573" spans="4:15" ht="15">
      <c r="D573" s="190"/>
      <c r="E573" s="190"/>
      <c r="F573" s="190"/>
      <c r="G573" s="129"/>
      <c r="H573" s="85"/>
      <c r="I573" s="86"/>
      <c r="J573" s="85"/>
      <c r="K573" s="87"/>
      <c r="L573" s="87"/>
      <c r="M573" s="87"/>
      <c r="N573" s="85"/>
      <c r="O573" s="130"/>
    </row>
    <row r="574" spans="1:15" ht="20.25" customHeight="1">
      <c r="A574" s="176" t="s">
        <v>258</v>
      </c>
      <c r="B574" s="176"/>
      <c r="D574" s="191">
        <f>#VALUE!</f>
        <v>1000</v>
      </c>
      <c r="E574" s="192"/>
      <c r="F574" s="100" t="e">
        <f>F619</f>
        <v>#DIV/0!</v>
      </c>
      <c r="G574" s="96"/>
      <c r="H574" s="85"/>
      <c r="I574" s="86"/>
      <c r="J574" s="85"/>
      <c r="K574" s="87"/>
      <c r="L574" s="87"/>
      <c r="M574" s="87"/>
      <c r="N574" s="85"/>
      <c r="O574" s="99"/>
    </row>
    <row r="575" spans="8:15" ht="15">
      <c r="H575" s="85"/>
      <c r="I575" s="86"/>
      <c r="J575" s="85"/>
      <c r="K575" s="87"/>
      <c r="L575" s="87"/>
      <c r="M575" s="87"/>
      <c r="N575" s="85"/>
      <c r="O575" s="87"/>
    </row>
    <row r="576" spans="1:15" ht="15">
      <c r="A576" s="193" t="s">
        <v>259</v>
      </c>
      <c r="B576" s="193"/>
      <c r="C576" s="168" t="s">
        <v>264</v>
      </c>
      <c r="D576" s="169"/>
      <c r="E576" s="131" t="s">
        <v>314</v>
      </c>
      <c r="F576" s="132"/>
      <c r="G576" s="133"/>
      <c r="H576" s="85"/>
      <c r="I576" s="86"/>
      <c r="J576" s="85"/>
      <c r="K576" s="87"/>
      <c r="L576" s="87"/>
      <c r="M576" s="87"/>
      <c r="N576" s="85"/>
      <c r="O576" s="134"/>
    </row>
    <row r="577" spans="1:15" ht="15">
      <c r="A577" s="113" t="s">
        <v>260</v>
      </c>
      <c r="B577" s="135" t="s">
        <v>267</v>
      </c>
      <c r="C577" s="163" t="e">
        <f>IF(B621="Grade A",F620,"")</f>
        <v>#DIV/0!</v>
      </c>
      <c r="D577" s="164"/>
      <c r="E577" s="101" t="s">
        <v>315</v>
      </c>
      <c r="H577" s="85"/>
      <c r="I577" s="86"/>
      <c r="J577" s="85"/>
      <c r="K577" s="87"/>
      <c r="L577" s="87"/>
      <c r="M577" s="87"/>
      <c r="N577" s="85"/>
      <c r="O577" s="87"/>
    </row>
    <row r="578" spans="1:15" ht="15" customHeight="1">
      <c r="A578" s="113" t="s">
        <v>261</v>
      </c>
      <c r="B578" s="135" t="s">
        <v>268</v>
      </c>
      <c r="C578" s="165" t="e">
        <f>IF(B621="Grade B",F620,"")</f>
        <v>#DIV/0!</v>
      </c>
      <c r="D578" s="166"/>
      <c r="E578" s="101" t="s">
        <v>316</v>
      </c>
      <c r="H578" s="85"/>
      <c r="I578" s="86"/>
      <c r="J578" s="85"/>
      <c r="K578" s="87"/>
      <c r="L578" s="87"/>
      <c r="M578" s="87"/>
      <c r="N578" s="85"/>
      <c r="O578" s="87"/>
    </row>
    <row r="579" spans="1:15" ht="15">
      <c r="A579" s="113" t="s">
        <v>262</v>
      </c>
      <c r="B579" s="135" t="s">
        <v>269</v>
      </c>
      <c r="C579" s="165" t="e">
        <f>IF(B621="Grade C",F620,"")</f>
        <v>#DIV/0!</v>
      </c>
      <c r="D579" s="167"/>
      <c r="E579" s="101" t="s">
        <v>317</v>
      </c>
      <c r="F579" s="136"/>
      <c r="G579" s="81"/>
      <c r="H579" s="85"/>
      <c r="I579" s="86"/>
      <c r="J579" s="85"/>
      <c r="K579" s="87"/>
      <c r="L579" s="87"/>
      <c r="M579" s="87"/>
      <c r="N579" s="85"/>
      <c r="O579" s="115"/>
    </row>
    <row r="580" spans="1:15" ht="15">
      <c r="A580" s="113" t="s">
        <v>263</v>
      </c>
      <c r="B580" s="135" t="s">
        <v>270</v>
      </c>
      <c r="C580" s="165" t="e">
        <f>IF(B621="Grade D",F620,"")</f>
        <v>#DIV/0!</v>
      </c>
      <c r="D580" s="167"/>
      <c r="E580" s="101" t="s">
        <v>318</v>
      </c>
      <c r="H580" s="85"/>
      <c r="I580" s="86"/>
      <c r="J580" s="85"/>
      <c r="K580" s="87"/>
      <c r="L580" s="87"/>
      <c r="M580" s="87"/>
      <c r="N580" s="85"/>
      <c r="O580" s="87"/>
    </row>
    <row r="581" spans="3:15" ht="15">
      <c r="C581" s="172" t="e">
        <f>IF(B621="در صورت عدم کسب رتبه در مدت 6ماه  تعطیل خواهند شد",F620,"")</f>
        <v>#DIV/0!</v>
      </c>
      <c r="D581" s="172"/>
      <c r="E581" s="63" t="e">
        <f>IF(F620&lt;50,"تعطیلی واحد","")</f>
        <v>#DIV/0!</v>
      </c>
      <c r="F581" s="63"/>
      <c r="G581" s="137"/>
      <c r="H581" s="85"/>
      <c r="I581" s="86"/>
      <c r="J581" s="85"/>
      <c r="K581" s="87"/>
      <c r="L581" s="87"/>
      <c r="M581" s="87"/>
      <c r="N581" s="85"/>
      <c r="O581" s="138"/>
    </row>
    <row r="582" spans="2:15" ht="12" customHeight="1">
      <c r="B582" s="17" t="s">
        <v>265</v>
      </c>
      <c r="C582" s="170" t="s">
        <v>266</v>
      </c>
      <c r="D582" s="171"/>
      <c r="E582" s="171"/>
      <c r="F582" s="171"/>
      <c r="H582" s="85"/>
      <c r="I582" s="86"/>
      <c r="J582" s="85"/>
      <c r="K582" s="87"/>
      <c r="L582" s="87"/>
      <c r="M582" s="87"/>
      <c r="N582" s="85"/>
      <c r="O582" s="87"/>
    </row>
    <row r="583" spans="8:15" ht="15">
      <c r="H583" s="85"/>
      <c r="I583" s="86"/>
      <c r="J583" s="85"/>
      <c r="K583" s="87"/>
      <c r="L583" s="87"/>
      <c r="M583" s="87"/>
      <c r="N583" s="85"/>
      <c r="O583" s="87"/>
    </row>
    <row r="584" spans="1:15" ht="25.5" customHeight="1">
      <c r="A584" s="182" t="s">
        <v>42</v>
      </c>
      <c r="B584" s="182"/>
      <c r="C584" s="183" t="s">
        <v>23</v>
      </c>
      <c r="D584" s="183"/>
      <c r="E584" s="183"/>
      <c r="F584" s="183"/>
      <c r="G584" s="79"/>
      <c r="H584" s="85"/>
      <c r="I584" s="86"/>
      <c r="J584" s="85"/>
      <c r="K584" s="87"/>
      <c r="L584" s="87"/>
      <c r="M584" s="87"/>
      <c r="N584" s="85"/>
      <c r="O584" s="93"/>
    </row>
    <row r="585" spans="1:15" ht="25.5" customHeight="1">
      <c r="A585" s="89"/>
      <c r="B585" s="139" t="s">
        <v>345</v>
      </c>
      <c r="C585" s="94"/>
      <c r="D585" s="75"/>
      <c r="E585" s="75"/>
      <c r="F585" s="79"/>
      <c r="G585" s="79"/>
      <c r="H585" s="85"/>
      <c r="I585" s="86"/>
      <c r="J585" s="85"/>
      <c r="K585" s="87"/>
      <c r="L585" s="87"/>
      <c r="M585" s="87"/>
      <c r="N585" s="85"/>
      <c r="O585" s="93"/>
    </row>
    <row r="586" spans="1:15" ht="13.5" customHeight="1">
      <c r="A586" s="89"/>
      <c r="B586" s="140" t="s">
        <v>339</v>
      </c>
      <c r="C586" s="113" t="s">
        <v>333</v>
      </c>
      <c r="D586" s="101" t="s">
        <v>334</v>
      </c>
      <c r="E586" s="101" t="s">
        <v>335</v>
      </c>
      <c r="F586" s="79"/>
      <c r="G586" s="79"/>
      <c r="H586" s="85"/>
      <c r="I586" s="86"/>
      <c r="J586" s="85"/>
      <c r="K586" s="87"/>
      <c r="L586" s="87"/>
      <c r="M586" s="87"/>
      <c r="N586" s="85"/>
      <c r="O586" s="93"/>
    </row>
    <row r="587" spans="1:15" ht="21.75" customHeight="1">
      <c r="A587" s="89"/>
      <c r="B587" s="114">
        <f>((E587*75)+(D587*50)+(C587*25))</f>
        <v>0</v>
      </c>
      <c r="C587" s="53"/>
      <c r="D587" s="53"/>
      <c r="E587" s="53"/>
      <c r="F587" s="79"/>
      <c r="G587" s="79"/>
      <c r="H587" s="85"/>
      <c r="I587" s="86"/>
      <c r="J587" s="85"/>
      <c r="K587" s="87"/>
      <c r="L587" s="87"/>
      <c r="M587" s="87"/>
      <c r="N587" s="85"/>
      <c r="O587" s="93"/>
    </row>
    <row r="588" spans="1:15" ht="25.5" customHeight="1">
      <c r="A588" s="89"/>
      <c r="B588" s="89" t="s">
        <v>351</v>
      </c>
      <c r="C588" s="79"/>
      <c r="D588" s="79"/>
      <c r="E588" s="79"/>
      <c r="F588" s="79" t="s">
        <v>352</v>
      </c>
      <c r="G588" s="79"/>
      <c r="H588" s="85"/>
      <c r="I588" s="86"/>
      <c r="J588" s="85"/>
      <c r="K588" s="87"/>
      <c r="L588" s="87"/>
      <c r="M588" s="87"/>
      <c r="N588" s="85"/>
      <c r="O588" s="93"/>
    </row>
    <row r="589" spans="2:15" ht="15">
      <c r="B589" s="141" t="s">
        <v>347</v>
      </c>
      <c r="H589" s="85"/>
      <c r="I589" s="86"/>
      <c r="J589" s="85"/>
      <c r="K589" s="87"/>
      <c r="L589" s="87"/>
      <c r="M589" s="87"/>
      <c r="N589" s="85"/>
      <c r="O589" s="87"/>
    </row>
    <row r="590" spans="1:15" ht="15">
      <c r="A590" s="173" t="s">
        <v>348</v>
      </c>
      <c r="B590" s="173"/>
      <c r="C590" s="173"/>
      <c r="D590" s="173"/>
      <c r="E590" s="173"/>
      <c r="F590" s="173"/>
      <c r="H590" s="85"/>
      <c r="I590" s="86"/>
      <c r="J590" s="85"/>
      <c r="K590" s="87"/>
      <c r="L590" s="87"/>
      <c r="M590" s="87"/>
      <c r="N590" s="85"/>
      <c r="O590" s="87"/>
    </row>
    <row r="591" spans="1:15" ht="15">
      <c r="A591" s="173" t="s">
        <v>349</v>
      </c>
      <c r="B591" s="173"/>
      <c r="C591" s="173"/>
      <c r="D591" s="173"/>
      <c r="E591" s="173"/>
      <c r="F591" s="173"/>
      <c r="H591" s="85"/>
      <c r="I591" s="86"/>
      <c r="J591" s="85"/>
      <c r="K591" s="87"/>
      <c r="L591" s="87"/>
      <c r="M591" s="87"/>
      <c r="N591" s="85"/>
      <c r="O591" s="87"/>
    </row>
    <row r="592" spans="1:15" ht="15">
      <c r="A592" s="173" t="s">
        <v>354</v>
      </c>
      <c r="B592" s="173"/>
      <c r="C592" s="173"/>
      <c r="D592" s="173"/>
      <c r="E592" s="173"/>
      <c r="F592" s="173"/>
      <c r="H592" s="85"/>
      <c r="I592" s="86"/>
      <c r="J592" s="85"/>
      <c r="K592" s="87"/>
      <c r="L592" s="87"/>
      <c r="M592" s="87"/>
      <c r="N592" s="85"/>
      <c r="O592" s="87"/>
    </row>
    <row r="593" spans="1:15" ht="15">
      <c r="A593" s="174" t="s">
        <v>350</v>
      </c>
      <c r="B593" s="174"/>
      <c r="C593" s="174"/>
      <c r="D593" s="174"/>
      <c r="E593" s="174"/>
      <c r="F593" s="174"/>
      <c r="H593" s="85"/>
      <c r="I593" s="86"/>
      <c r="J593" s="85"/>
      <c r="K593" s="87"/>
      <c r="L593" s="87"/>
      <c r="M593" s="87"/>
      <c r="N593" s="85"/>
      <c r="O593" s="87"/>
    </row>
    <row r="594" spans="1:15" ht="15">
      <c r="A594" s="174" t="s">
        <v>357</v>
      </c>
      <c r="B594" s="174"/>
      <c r="C594" s="174"/>
      <c r="D594" s="174"/>
      <c r="E594" s="174"/>
      <c r="F594" s="174"/>
      <c r="H594" s="85"/>
      <c r="I594" s="86"/>
      <c r="J594" s="85"/>
      <c r="K594" s="87"/>
      <c r="L594" s="87"/>
      <c r="M594" s="87"/>
      <c r="N594" s="85"/>
      <c r="O594" s="87"/>
    </row>
    <row r="595" spans="1:15" ht="15">
      <c r="A595" s="174" t="s">
        <v>358</v>
      </c>
      <c r="B595" s="174"/>
      <c r="C595" s="174"/>
      <c r="D595" s="174"/>
      <c r="E595" s="174"/>
      <c r="F595" s="174"/>
      <c r="H595" s="85"/>
      <c r="I595" s="86"/>
      <c r="J595" s="85"/>
      <c r="K595" s="87"/>
      <c r="L595" s="87"/>
      <c r="M595" s="87"/>
      <c r="N595" s="85"/>
      <c r="O595" s="87"/>
    </row>
    <row r="596" spans="1:15" ht="15">
      <c r="A596" s="174" t="s">
        <v>362</v>
      </c>
      <c r="B596" s="174"/>
      <c r="C596" s="174"/>
      <c r="D596" s="174"/>
      <c r="E596" s="174"/>
      <c r="F596" s="174"/>
      <c r="H596" s="85"/>
      <c r="I596" s="86"/>
      <c r="J596" s="85"/>
      <c r="K596" s="87"/>
      <c r="L596" s="87"/>
      <c r="M596" s="87"/>
      <c r="N596" s="85"/>
      <c r="O596" s="87"/>
    </row>
    <row r="597" spans="1:15" ht="15">
      <c r="A597" s="174" t="s">
        <v>359</v>
      </c>
      <c r="B597" s="174"/>
      <c r="C597" s="174"/>
      <c r="D597" s="174"/>
      <c r="E597" s="174"/>
      <c r="F597" s="174"/>
      <c r="H597" s="85"/>
      <c r="I597" s="86"/>
      <c r="J597" s="85"/>
      <c r="K597" s="87"/>
      <c r="L597" s="87"/>
      <c r="M597" s="87"/>
      <c r="N597" s="85"/>
      <c r="O597" s="87"/>
    </row>
    <row r="598" spans="1:15" ht="15">
      <c r="A598" s="142"/>
      <c r="B598" s="142" t="s">
        <v>353</v>
      </c>
      <c r="C598" s="142"/>
      <c r="D598" s="104"/>
      <c r="E598" s="104"/>
      <c r="F598" s="104"/>
      <c r="H598" s="85"/>
      <c r="I598" s="86"/>
      <c r="J598" s="85"/>
      <c r="K598" s="87"/>
      <c r="L598" s="87"/>
      <c r="M598" s="87"/>
      <c r="N598" s="85"/>
      <c r="O598" s="87"/>
    </row>
    <row r="599" spans="1:15" ht="21" customHeight="1">
      <c r="A599" s="142"/>
      <c r="B599" s="143" t="s">
        <v>344</v>
      </c>
      <c r="C599" s="175" t="s">
        <v>343</v>
      </c>
      <c r="D599" s="176"/>
      <c r="E599" s="176"/>
      <c r="F599" s="176"/>
      <c r="H599" s="85"/>
      <c r="I599" s="86"/>
      <c r="J599" s="85"/>
      <c r="K599" s="87"/>
      <c r="L599" s="87"/>
      <c r="M599" s="87"/>
      <c r="N599" s="85"/>
      <c r="O599" s="87"/>
    </row>
    <row r="600" spans="1:15" ht="15">
      <c r="A600" s="142"/>
      <c r="B600" s="144" t="s">
        <v>360</v>
      </c>
      <c r="C600" s="142"/>
      <c r="D600" s="104"/>
      <c r="E600" s="104"/>
      <c r="F600" s="104"/>
      <c r="H600" s="85"/>
      <c r="I600" s="86"/>
      <c r="J600" s="85"/>
      <c r="K600" s="87"/>
      <c r="L600" s="87"/>
      <c r="M600" s="87"/>
      <c r="N600" s="85"/>
      <c r="O600" s="87"/>
    </row>
    <row r="601" spans="1:15" ht="15">
      <c r="A601" s="142"/>
      <c r="B601" s="142"/>
      <c r="C601" s="142"/>
      <c r="D601" s="104"/>
      <c r="E601" s="104"/>
      <c r="F601" s="145" t="s">
        <v>361</v>
      </c>
      <c r="H601" s="85"/>
      <c r="I601" s="86"/>
      <c r="J601" s="85"/>
      <c r="K601" s="87"/>
      <c r="L601" s="87"/>
      <c r="M601" s="87"/>
      <c r="N601" s="85"/>
      <c r="O601" s="87"/>
    </row>
    <row r="602" spans="1:15" ht="15">
      <c r="A602" s="174"/>
      <c r="B602" s="174"/>
      <c r="C602" s="174"/>
      <c r="D602" s="174"/>
      <c r="E602" s="174"/>
      <c r="F602" s="174"/>
      <c r="H602" s="85"/>
      <c r="I602" s="86"/>
      <c r="J602" s="85"/>
      <c r="K602" s="87"/>
      <c r="L602" s="87"/>
      <c r="M602" s="87"/>
      <c r="N602" s="85"/>
      <c r="O602" s="87"/>
    </row>
    <row r="603" spans="1:15" ht="15">
      <c r="A603" s="146"/>
      <c r="B603" s="146"/>
      <c r="C603" s="146"/>
      <c r="D603" s="147"/>
      <c r="E603" s="147"/>
      <c r="F603" s="148"/>
      <c r="G603" s="149"/>
      <c r="H603" s="85"/>
      <c r="I603" s="86"/>
      <c r="J603" s="85"/>
      <c r="K603" s="87"/>
      <c r="L603" s="87"/>
      <c r="M603" s="87"/>
      <c r="N603" s="85"/>
      <c r="O603" s="150"/>
    </row>
    <row r="604" spans="1:15" ht="23.25">
      <c r="A604" s="146"/>
      <c r="B604" s="151" t="s">
        <v>340</v>
      </c>
      <c r="C604" s="146"/>
      <c r="D604" s="147"/>
      <c r="E604" s="147"/>
      <c r="F604" s="147"/>
      <c r="H604" s="85"/>
      <c r="I604" s="86"/>
      <c r="J604" s="85"/>
      <c r="K604" s="87"/>
      <c r="L604" s="87"/>
      <c r="M604" s="87"/>
      <c r="N604" s="85"/>
      <c r="O604" s="87"/>
    </row>
    <row r="605" spans="1:15" ht="15">
      <c r="A605" s="146"/>
      <c r="B605" s="146"/>
      <c r="C605" s="146"/>
      <c r="D605" s="147"/>
      <c r="E605" s="147"/>
      <c r="F605" s="147"/>
      <c r="H605" s="85"/>
      <c r="I605" s="86"/>
      <c r="J605" s="85"/>
      <c r="K605" s="87"/>
      <c r="L605" s="87"/>
      <c r="M605" s="87"/>
      <c r="N605" s="85"/>
      <c r="O605" s="87"/>
    </row>
    <row r="606" spans="1:15" ht="15">
      <c r="A606" s="146"/>
      <c r="B606" s="146" t="s">
        <v>319</v>
      </c>
      <c r="C606" s="152">
        <f>#VALUE!</f>
        <v>0</v>
      </c>
      <c r="D606" s="147"/>
      <c r="E606" s="147"/>
      <c r="F606" s="147"/>
      <c r="H606" s="85"/>
      <c r="I606" s="86"/>
      <c r="J606" s="85"/>
      <c r="K606" s="87"/>
      <c r="L606" s="87"/>
      <c r="M606" s="87"/>
      <c r="N606" s="85"/>
      <c r="O606" s="87"/>
    </row>
    <row r="607" spans="1:15" ht="15">
      <c r="A607" s="146"/>
      <c r="B607" s="146" t="s">
        <v>331</v>
      </c>
      <c r="C607" s="152">
        <f>#VALUE!</f>
        <v>0</v>
      </c>
      <c r="D607" s="147"/>
      <c r="E607" s="147"/>
      <c r="F607" s="147"/>
      <c r="H607" s="85"/>
      <c r="I607" s="86"/>
      <c r="J607" s="85"/>
      <c r="K607" s="87"/>
      <c r="L607" s="87"/>
      <c r="M607" s="87"/>
      <c r="N607" s="85"/>
      <c r="O607" s="87"/>
    </row>
    <row r="608" spans="1:15" ht="15">
      <c r="A608" s="146"/>
      <c r="B608" s="146" t="s">
        <v>320</v>
      </c>
      <c r="C608" s="152">
        <f>SUM(H26:H502)</f>
        <v>1000</v>
      </c>
      <c r="D608" s="147"/>
      <c r="E608" s="147"/>
      <c r="F608" s="147"/>
      <c r="H608" s="85"/>
      <c r="I608" s="86"/>
      <c r="J608" s="85"/>
      <c r="K608" s="87"/>
      <c r="L608" s="87"/>
      <c r="M608" s="87"/>
      <c r="N608" s="85"/>
      <c r="O608" s="87"/>
    </row>
    <row r="609" spans="1:15" ht="15">
      <c r="A609" s="146"/>
      <c r="B609" s="180" t="s">
        <v>338</v>
      </c>
      <c r="C609" s="162"/>
      <c r="D609" s="162"/>
      <c r="E609" s="162"/>
      <c r="F609" s="153" t="e">
        <f>((C606-C607)*100)/C606</f>
        <v>#DIV/0!</v>
      </c>
      <c r="H609" s="85"/>
      <c r="I609" s="86"/>
      <c r="J609" s="85"/>
      <c r="K609" s="87"/>
      <c r="L609" s="87"/>
      <c r="M609" s="87"/>
      <c r="N609" s="85"/>
      <c r="O609" s="154"/>
    </row>
    <row r="610" spans="1:15" ht="15">
      <c r="A610" s="146"/>
      <c r="B610" s="180" t="s">
        <v>332</v>
      </c>
      <c r="C610" s="162"/>
      <c r="D610" s="162"/>
      <c r="E610" s="162"/>
      <c r="F610" s="153" t="e">
        <f>(1000*C607)/(1000-C608)</f>
        <v>#DIV/0!</v>
      </c>
      <c r="H610" s="85"/>
      <c r="I610" s="86"/>
      <c r="J610" s="87"/>
      <c r="K610" s="85"/>
      <c r="L610" s="87"/>
      <c r="M610" s="87"/>
      <c r="N610" s="87"/>
      <c r="O610" s="87"/>
    </row>
    <row r="611" spans="1:15" ht="15">
      <c r="A611" s="146"/>
      <c r="B611" s="146"/>
      <c r="C611" s="152"/>
      <c r="D611" s="153"/>
      <c r="E611" s="153"/>
      <c r="F611" s="153"/>
      <c r="H611" s="85"/>
      <c r="I611" s="86"/>
      <c r="J611" s="87"/>
      <c r="K611" s="85"/>
      <c r="L611" s="87"/>
      <c r="M611" s="87"/>
      <c r="N611" s="87"/>
      <c r="O611" s="87"/>
    </row>
    <row r="612" spans="1:15" ht="15">
      <c r="A612" s="146"/>
      <c r="B612" s="162" t="s">
        <v>336</v>
      </c>
      <c r="C612" s="162"/>
      <c r="D612" s="162"/>
      <c r="E612" s="162"/>
      <c r="F612" s="153"/>
      <c r="H612" s="85"/>
      <c r="I612" s="86"/>
      <c r="J612" s="87"/>
      <c r="K612" s="85"/>
      <c r="L612" s="87"/>
      <c r="M612" s="87"/>
      <c r="N612" s="87"/>
      <c r="O612" s="87"/>
    </row>
    <row r="613" spans="1:15" ht="15">
      <c r="A613" s="146"/>
      <c r="B613" s="146"/>
      <c r="C613" s="146"/>
      <c r="D613" s="147"/>
      <c r="E613" s="147"/>
      <c r="F613" s="153"/>
      <c r="H613" s="85"/>
      <c r="I613" s="86"/>
      <c r="J613" s="154"/>
      <c r="K613" s="87"/>
      <c r="L613" s="87"/>
      <c r="M613" s="87"/>
      <c r="N613" s="85"/>
      <c r="O613" s="87"/>
    </row>
    <row r="614" spans="1:15" ht="15">
      <c r="A614" s="146"/>
      <c r="B614" s="181"/>
      <c r="C614" s="181"/>
      <c r="D614" s="181"/>
      <c r="E614" s="181"/>
      <c r="F614" s="153"/>
      <c r="H614" s="85"/>
      <c r="I614" s="86"/>
      <c r="J614" s="85"/>
      <c r="K614" s="87"/>
      <c r="L614" s="87"/>
      <c r="M614" s="87"/>
      <c r="N614" s="85"/>
      <c r="O614" s="87"/>
    </row>
    <row r="615" spans="1:15" ht="15">
      <c r="A615" s="146"/>
      <c r="B615" s="180" t="s">
        <v>337</v>
      </c>
      <c r="C615" s="162"/>
      <c r="D615" s="162"/>
      <c r="E615" s="162"/>
      <c r="F615" s="153">
        <f>(1000*C606)/(1000-C613)</f>
        <v>0</v>
      </c>
      <c r="H615" s="85"/>
      <c r="I615" s="86"/>
      <c r="J615" s="85"/>
      <c r="K615" s="87"/>
      <c r="L615" s="87"/>
      <c r="M615" s="87"/>
      <c r="N615" s="85"/>
      <c r="O615" s="87"/>
    </row>
    <row r="616" spans="1:15" ht="15">
      <c r="A616" s="146"/>
      <c r="B616" s="146"/>
      <c r="C616" s="146"/>
      <c r="D616" s="147"/>
      <c r="E616" s="147"/>
      <c r="F616" s="147"/>
      <c r="H616" s="85"/>
      <c r="I616" s="86"/>
      <c r="J616" s="85"/>
      <c r="K616" s="87"/>
      <c r="L616" s="87"/>
      <c r="M616" s="87"/>
      <c r="N616" s="85"/>
      <c r="O616" s="87"/>
    </row>
    <row r="617" spans="1:15" ht="15">
      <c r="A617" s="146"/>
      <c r="B617" s="162" t="s">
        <v>341</v>
      </c>
      <c r="C617" s="162"/>
      <c r="D617" s="162"/>
      <c r="E617" s="162"/>
      <c r="F617" s="153" t="e">
        <f>IF(F609&lt;5,F610+20,F610)</f>
        <v>#DIV/0!</v>
      </c>
      <c r="H617" s="85"/>
      <c r="I617" s="86"/>
      <c r="J617" s="85"/>
      <c r="K617" s="87"/>
      <c r="L617" s="87"/>
      <c r="M617" s="87"/>
      <c r="N617" s="85"/>
      <c r="O617" s="87"/>
    </row>
    <row r="618" spans="1:15" ht="15">
      <c r="A618" s="146"/>
      <c r="B618" s="146"/>
      <c r="C618" s="146"/>
      <c r="D618" s="147"/>
      <c r="E618" s="147"/>
      <c r="F618" s="153"/>
      <c r="H618" s="85"/>
      <c r="I618" s="86"/>
      <c r="J618" s="85"/>
      <c r="K618" s="87"/>
      <c r="L618" s="87"/>
      <c r="M618" s="87"/>
      <c r="N618" s="85"/>
      <c r="O618" s="87"/>
    </row>
    <row r="619" spans="1:6" ht="15">
      <c r="A619" s="146"/>
      <c r="B619" s="162" t="s">
        <v>336</v>
      </c>
      <c r="C619" s="162"/>
      <c r="D619" s="162"/>
      <c r="E619" s="162"/>
      <c r="F619" s="153" t="e">
        <f>F617-B587</f>
        <v>#DIV/0!</v>
      </c>
    </row>
    <row r="620" spans="1:6" ht="15">
      <c r="A620" s="146"/>
      <c r="B620" s="162" t="s">
        <v>342</v>
      </c>
      <c r="C620" s="162"/>
      <c r="D620" s="162"/>
      <c r="E620" s="162"/>
      <c r="F620" s="153" t="e">
        <f>F619/10</f>
        <v>#DIV/0!</v>
      </c>
    </row>
    <row r="621" spans="1:6" ht="15">
      <c r="A621" s="146"/>
      <c r="B621" s="146" t="e">
        <f>IF(F620&gt;89.9,"Grade A",B622)</f>
        <v>#DIV/0!</v>
      </c>
      <c r="C621" s="146" t="e">
        <f>IF(F620&gt;89.9,"عالی",C622)</f>
        <v>#DIV/0!</v>
      </c>
      <c r="D621" s="147"/>
      <c r="E621" s="147"/>
      <c r="F621" s="147"/>
    </row>
    <row r="622" spans="1:6" ht="15">
      <c r="A622" s="146"/>
      <c r="B622" s="146" t="e">
        <f>IF(F620&gt;79.9,"Grade B",B623)</f>
        <v>#DIV/0!</v>
      </c>
      <c r="C622" s="146" t="e">
        <f>IF(F620&gt;79.9,"خوب",C623)</f>
        <v>#DIV/0!</v>
      </c>
      <c r="D622" s="147"/>
      <c r="E622" s="147"/>
      <c r="F622" s="147"/>
    </row>
    <row r="623" spans="1:6" ht="15">
      <c r="A623" s="146"/>
      <c r="B623" s="146" t="e">
        <f>IF(F620&gt;64.9,"Grade C",B624)</f>
        <v>#DIV/0!</v>
      </c>
      <c r="C623" s="146" t="e">
        <f>IF(F620&gt;64.9,"متوسط",C624)</f>
        <v>#DIV/0!</v>
      </c>
      <c r="D623" s="147"/>
      <c r="E623" s="147"/>
      <c r="F623" s="147"/>
    </row>
    <row r="624" spans="1:6" ht="15">
      <c r="A624" s="155"/>
      <c r="B624" s="155" t="e">
        <f>IF(F620&gt;49.9,"Grade D","در صورت عدم کسب رتبه در مدت 6ماه  تعطیل خواهند شد")</f>
        <v>#DIV/0!</v>
      </c>
      <c r="C624" s="155" t="e">
        <f>IF(F620&gt;49.9,"ضعیف","در صورت عدم کسب رتبه در مدت 6ماه  تعطیل خواهند شد")</f>
        <v>#DIV/0!</v>
      </c>
      <c r="D624" s="156"/>
      <c r="E624" s="156"/>
      <c r="F624" s="156"/>
    </row>
    <row r="625" spans="1:6" ht="15">
      <c r="A625" s="155"/>
      <c r="B625" s="155"/>
      <c r="C625" s="155"/>
      <c r="D625" s="156"/>
      <c r="E625" s="156"/>
      <c r="F625" s="156"/>
    </row>
    <row r="626" spans="1:6" ht="15">
      <c r="A626" s="155"/>
      <c r="B626" s="155"/>
      <c r="C626" s="155"/>
      <c r="D626" s="156"/>
      <c r="E626" s="156"/>
      <c r="F626" s="156"/>
    </row>
    <row r="627" spans="1:6" ht="21">
      <c r="A627" s="155"/>
      <c r="B627" s="157"/>
      <c r="C627" s="160"/>
      <c r="D627" s="161"/>
      <c r="E627" s="161"/>
      <c r="F627" s="161"/>
    </row>
    <row r="628" spans="1:6" ht="15">
      <c r="A628" s="155"/>
      <c r="B628" s="155"/>
      <c r="C628" s="161"/>
      <c r="D628" s="161"/>
      <c r="E628" s="161"/>
      <c r="F628" s="161"/>
    </row>
    <row r="629" spans="1:6" ht="15">
      <c r="A629" s="155"/>
      <c r="B629" s="155"/>
      <c r="C629" s="155"/>
      <c r="D629" s="156"/>
      <c r="E629" s="156"/>
      <c r="F629" s="156"/>
    </row>
    <row r="630" spans="1:6" ht="15">
      <c r="A630" s="155"/>
      <c r="B630" s="155"/>
      <c r="C630" s="155"/>
      <c r="D630" s="156"/>
      <c r="E630" s="156"/>
      <c r="F630" s="156"/>
    </row>
    <row r="632" spans="2:6" ht="23.25">
      <c r="B632" s="158"/>
      <c r="C632" s="267"/>
      <c r="D632" s="267"/>
      <c r="E632" s="267"/>
      <c r="F632" s="267"/>
    </row>
  </sheetData>
  <sheetProtection password="E4EF" sheet="1" formatCells="0" formatColumns="0" formatRows="0" insertColumns="0" insertRows="0" insertHyperlinks="0" deleteColumns="0" deleteRows="0" selectLockedCells="1" sort="0" autoFilter="0" pivotTables="0"/>
  <mergeCells count="397">
    <mergeCell ref="C632:F632"/>
    <mergeCell ref="B502:B503"/>
    <mergeCell ref="A505:B505"/>
    <mergeCell ref="C505:F505"/>
    <mergeCell ref="A483:B485"/>
    <mergeCell ref="C483:E485"/>
    <mergeCell ref="F483:F485"/>
    <mergeCell ref="A486:A487"/>
    <mergeCell ref="B486:B487"/>
    <mergeCell ref="C486:F486"/>
    <mergeCell ref="A488:A503"/>
    <mergeCell ref="A506:B508"/>
    <mergeCell ref="C506:E508"/>
    <mergeCell ref="F506:F508"/>
    <mergeCell ref="D510:F510"/>
    <mergeCell ref="A535:B535"/>
    <mergeCell ref="C535:F535"/>
    <mergeCell ref="A531:F533"/>
    <mergeCell ref="D511:F511"/>
    <mergeCell ref="D512:F512"/>
    <mergeCell ref="D513:F513"/>
    <mergeCell ref="D514:F514"/>
    <mergeCell ref="D515:F515"/>
    <mergeCell ref="D516:F516"/>
    <mergeCell ref="A464:A465"/>
    <mergeCell ref="B464:B465"/>
    <mergeCell ref="C464:F464"/>
    <mergeCell ref="B479:B480"/>
    <mergeCell ref="A482:B482"/>
    <mergeCell ref="C482:F482"/>
    <mergeCell ref="A460:B460"/>
    <mergeCell ref="C460:F460"/>
    <mergeCell ref="A461:B463"/>
    <mergeCell ref="C461:E463"/>
    <mergeCell ref="F461:F463"/>
    <mergeCell ref="A466:A480"/>
    <mergeCell ref="B450:B451"/>
    <mergeCell ref="A453:A454"/>
    <mergeCell ref="B453:B454"/>
    <mergeCell ref="C453:F453"/>
    <mergeCell ref="B457:B458"/>
    <mergeCell ref="A439:A440"/>
    <mergeCell ref="B439:B440"/>
    <mergeCell ref="C439:F439"/>
    <mergeCell ref="B444:B445"/>
    <mergeCell ref="A447:A448"/>
    <mergeCell ref="B447:B448"/>
    <mergeCell ref="C447:F447"/>
    <mergeCell ref="A441:A445"/>
    <mergeCell ref="A449:A451"/>
    <mergeCell ref="A455:A458"/>
    <mergeCell ref="A435:B435"/>
    <mergeCell ref="C435:F435"/>
    <mergeCell ref="A436:B438"/>
    <mergeCell ref="C436:E438"/>
    <mergeCell ref="F436:F438"/>
    <mergeCell ref="B423:B424"/>
    <mergeCell ref="A426:A427"/>
    <mergeCell ref="B426:B427"/>
    <mergeCell ref="C426:F426"/>
    <mergeCell ref="B429:B430"/>
    <mergeCell ref="A421:A424"/>
    <mergeCell ref="A428:A430"/>
    <mergeCell ref="A416:B418"/>
    <mergeCell ref="C416:E418"/>
    <mergeCell ref="F416:F418"/>
    <mergeCell ref="A419:A420"/>
    <mergeCell ref="B419:B420"/>
    <mergeCell ref="C419:F419"/>
    <mergeCell ref="A398:A399"/>
    <mergeCell ref="B398:B399"/>
    <mergeCell ref="C398:F398"/>
    <mergeCell ref="A415:B415"/>
    <mergeCell ref="C415:F415"/>
    <mergeCell ref="A400:A411"/>
    <mergeCell ref="A394:B394"/>
    <mergeCell ref="C394:F394"/>
    <mergeCell ref="A395:B397"/>
    <mergeCell ref="C395:E397"/>
    <mergeCell ref="F395:F397"/>
    <mergeCell ref="B381:B382"/>
    <mergeCell ref="A384:A385"/>
    <mergeCell ref="B384:B385"/>
    <mergeCell ref="C384:F384"/>
    <mergeCell ref="A381:A382"/>
    <mergeCell ref="A386:A389"/>
    <mergeCell ref="A376:B378"/>
    <mergeCell ref="C376:E378"/>
    <mergeCell ref="F376:F378"/>
    <mergeCell ref="A379:A380"/>
    <mergeCell ref="B379:B380"/>
    <mergeCell ref="C379:F379"/>
    <mergeCell ref="A375:B375"/>
    <mergeCell ref="C375:F375"/>
    <mergeCell ref="B358:B359"/>
    <mergeCell ref="A361:A362"/>
    <mergeCell ref="B361:B362"/>
    <mergeCell ref="C361:F361"/>
    <mergeCell ref="B366:B367"/>
    <mergeCell ref="A358:A359"/>
    <mergeCell ref="A363:A367"/>
    <mergeCell ref="A353:B355"/>
    <mergeCell ref="C353:E355"/>
    <mergeCell ref="F353:F355"/>
    <mergeCell ref="A356:A357"/>
    <mergeCell ref="B356:B357"/>
    <mergeCell ref="C356:F356"/>
    <mergeCell ref="A346:A347"/>
    <mergeCell ref="B346:B347"/>
    <mergeCell ref="C346:F346"/>
    <mergeCell ref="B349:B350"/>
    <mergeCell ref="A352:B352"/>
    <mergeCell ref="C352:F352"/>
    <mergeCell ref="A348:A350"/>
    <mergeCell ref="B336:B337"/>
    <mergeCell ref="A339:A340"/>
    <mergeCell ref="B339:B340"/>
    <mergeCell ref="C339:F339"/>
    <mergeCell ref="B343:B344"/>
    <mergeCell ref="A328:B330"/>
    <mergeCell ref="C328:E330"/>
    <mergeCell ref="F328:F330"/>
    <mergeCell ref="A331:A332"/>
    <mergeCell ref="B331:B332"/>
    <mergeCell ref="C331:F331"/>
    <mergeCell ref="A333:A337"/>
    <mergeCell ref="A341:A344"/>
    <mergeCell ref="B316:B317"/>
    <mergeCell ref="A319:A320"/>
    <mergeCell ref="B319:B320"/>
    <mergeCell ref="C319:F319"/>
    <mergeCell ref="B324:B325"/>
    <mergeCell ref="A327:B327"/>
    <mergeCell ref="C327:F327"/>
    <mergeCell ref="A308:B310"/>
    <mergeCell ref="C308:E310"/>
    <mergeCell ref="F308:F310"/>
    <mergeCell ref="A311:A312"/>
    <mergeCell ref="B311:B312"/>
    <mergeCell ref="C311:F311"/>
    <mergeCell ref="A313:A317"/>
    <mergeCell ref="A321:A325"/>
    <mergeCell ref="A294:A295"/>
    <mergeCell ref="B294:B295"/>
    <mergeCell ref="C294:F294"/>
    <mergeCell ref="B304:B305"/>
    <mergeCell ref="A307:B307"/>
    <mergeCell ref="C307:F307"/>
    <mergeCell ref="B286:B287"/>
    <mergeCell ref="A290:B290"/>
    <mergeCell ref="C290:F290"/>
    <mergeCell ref="A291:B293"/>
    <mergeCell ref="C291:E293"/>
    <mergeCell ref="F291:F293"/>
    <mergeCell ref="A279:A287"/>
    <mergeCell ref="A296:A305"/>
    <mergeCell ref="A274:B276"/>
    <mergeCell ref="C274:E276"/>
    <mergeCell ref="F274:F276"/>
    <mergeCell ref="A277:A278"/>
    <mergeCell ref="B277:B278"/>
    <mergeCell ref="C277:F277"/>
    <mergeCell ref="A259:A260"/>
    <mergeCell ref="B259:B260"/>
    <mergeCell ref="C259:F259"/>
    <mergeCell ref="B270:B271"/>
    <mergeCell ref="A273:B273"/>
    <mergeCell ref="C273:F273"/>
    <mergeCell ref="A261:A271"/>
    <mergeCell ref="B251:B252"/>
    <mergeCell ref="A255:B255"/>
    <mergeCell ref="C255:F255"/>
    <mergeCell ref="A256:B258"/>
    <mergeCell ref="C256:E258"/>
    <mergeCell ref="F256:F258"/>
    <mergeCell ref="B243:B244"/>
    <mergeCell ref="A246:A247"/>
    <mergeCell ref="B246:B247"/>
    <mergeCell ref="C246:F246"/>
    <mergeCell ref="A242:A244"/>
    <mergeCell ref="A248:A252"/>
    <mergeCell ref="A237:B239"/>
    <mergeCell ref="C237:E239"/>
    <mergeCell ref="F237:F239"/>
    <mergeCell ref="A240:A241"/>
    <mergeCell ref="B240:B241"/>
    <mergeCell ref="C240:F240"/>
    <mergeCell ref="A222:A223"/>
    <mergeCell ref="B222:B223"/>
    <mergeCell ref="C222:F222"/>
    <mergeCell ref="B231:B232"/>
    <mergeCell ref="A236:B236"/>
    <mergeCell ref="C236:F236"/>
    <mergeCell ref="A224:A232"/>
    <mergeCell ref="B204:B205"/>
    <mergeCell ref="A217:B217"/>
    <mergeCell ref="C217:F217"/>
    <mergeCell ref="A219:B221"/>
    <mergeCell ref="C219:E221"/>
    <mergeCell ref="F219:F221"/>
    <mergeCell ref="A195:B197"/>
    <mergeCell ref="C195:E197"/>
    <mergeCell ref="F195:F197"/>
    <mergeCell ref="A198:A199"/>
    <mergeCell ref="B198:B199"/>
    <mergeCell ref="C198:F198"/>
    <mergeCell ref="A200:A205"/>
    <mergeCell ref="A179:A180"/>
    <mergeCell ref="B179:B180"/>
    <mergeCell ref="C179:F179"/>
    <mergeCell ref="B191:B192"/>
    <mergeCell ref="A194:B194"/>
    <mergeCell ref="C194:F194"/>
    <mergeCell ref="B166:B167"/>
    <mergeCell ref="A175:B175"/>
    <mergeCell ref="C175:F175"/>
    <mergeCell ref="A176:B178"/>
    <mergeCell ref="C176:E178"/>
    <mergeCell ref="F176:F178"/>
    <mergeCell ref="A161:A167"/>
    <mergeCell ref="A181:A192"/>
    <mergeCell ref="A156:B158"/>
    <mergeCell ref="C156:E158"/>
    <mergeCell ref="F156:F158"/>
    <mergeCell ref="A159:A160"/>
    <mergeCell ref="B159:B160"/>
    <mergeCell ref="C159:F159"/>
    <mergeCell ref="A138:A139"/>
    <mergeCell ref="B138:B139"/>
    <mergeCell ref="C138:F138"/>
    <mergeCell ref="B143:B144"/>
    <mergeCell ref="A155:B155"/>
    <mergeCell ref="C155:F155"/>
    <mergeCell ref="B148:B149"/>
    <mergeCell ref="A140:A144"/>
    <mergeCell ref="A146:A149"/>
    <mergeCell ref="B129:B130"/>
    <mergeCell ref="A134:B134"/>
    <mergeCell ref="C134:F134"/>
    <mergeCell ref="A135:B137"/>
    <mergeCell ref="C135:E137"/>
    <mergeCell ref="F135:F137"/>
    <mergeCell ref="A116:A117"/>
    <mergeCell ref="B116:B117"/>
    <mergeCell ref="C116:F116"/>
    <mergeCell ref="B119:B120"/>
    <mergeCell ref="B125:B126"/>
    <mergeCell ref="A122:A126"/>
    <mergeCell ref="A128:A130"/>
    <mergeCell ref="A112:B112"/>
    <mergeCell ref="C112:F112"/>
    <mergeCell ref="B107:B108"/>
    <mergeCell ref="A113:B115"/>
    <mergeCell ref="C113:E115"/>
    <mergeCell ref="F113:F115"/>
    <mergeCell ref="A92:A93"/>
    <mergeCell ref="B92:B93"/>
    <mergeCell ref="C92:F92"/>
    <mergeCell ref="B96:B97"/>
    <mergeCell ref="B101:B102"/>
    <mergeCell ref="B77:B78"/>
    <mergeCell ref="A88:B88"/>
    <mergeCell ref="C88:F88"/>
    <mergeCell ref="B72:B73"/>
    <mergeCell ref="B81:B82"/>
    <mergeCell ref="A89:B91"/>
    <mergeCell ref="C89:E91"/>
    <mergeCell ref="F89:F91"/>
    <mergeCell ref="B31:B32"/>
    <mergeCell ref="A65:B67"/>
    <mergeCell ref="C65:E67"/>
    <mergeCell ref="F65:F67"/>
    <mergeCell ref="A68:A69"/>
    <mergeCell ref="B68:B69"/>
    <mergeCell ref="C68:F68"/>
    <mergeCell ref="A45:A46"/>
    <mergeCell ref="B45:B46"/>
    <mergeCell ref="C45:F45"/>
    <mergeCell ref="A64:B64"/>
    <mergeCell ref="C64:F64"/>
    <mergeCell ref="B57:B58"/>
    <mergeCell ref="B52:B53"/>
    <mergeCell ref="A41:B41"/>
    <mergeCell ref="C41:F41"/>
    <mergeCell ref="A42:B44"/>
    <mergeCell ref="C42:E44"/>
    <mergeCell ref="F42:F44"/>
    <mergeCell ref="A7:F7"/>
    <mergeCell ref="A8:B8"/>
    <mergeCell ref="C8:F8"/>
    <mergeCell ref="A9:F9"/>
    <mergeCell ref="C10:E11"/>
    <mergeCell ref="A10:A11"/>
    <mergeCell ref="C24:F24"/>
    <mergeCell ref="B24:B25"/>
    <mergeCell ref="A24:A25"/>
    <mergeCell ref="A1:B3"/>
    <mergeCell ref="C1:E3"/>
    <mergeCell ref="F1:F3"/>
    <mergeCell ref="A5:F5"/>
    <mergeCell ref="A6:B6"/>
    <mergeCell ref="C6:F6"/>
    <mergeCell ref="C21:E23"/>
    <mergeCell ref="F21:F23"/>
    <mergeCell ref="A21:B23"/>
    <mergeCell ref="A19:B19"/>
    <mergeCell ref="C19:F19"/>
    <mergeCell ref="A17:B17"/>
    <mergeCell ref="A12:B16"/>
    <mergeCell ref="C12:F16"/>
    <mergeCell ref="C17:F17"/>
    <mergeCell ref="A20:B20"/>
    <mergeCell ref="C20:F20"/>
    <mergeCell ref="D517:F517"/>
    <mergeCell ref="D518:F518"/>
    <mergeCell ref="D519:F519"/>
    <mergeCell ref="D520:F520"/>
    <mergeCell ref="D521:F521"/>
    <mergeCell ref="D522:F522"/>
    <mergeCell ref="D523:F523"/>
    <mergeCell ref="D524:F524"/>
    <mergeCell ref="D525:F525"/>
    <mergeCell ref="D526:F526"/>
    <mergeCell ref="A544:F545"/>
    <mergeCell ref="A547:F548"/>
    <mergeCell ref="A551:F552"/>
    <mergeCell ref="A555:B555"/>
    <mergeCell ref="C555:F555"/>
    <mergeCell ref="A556:B558"/>
    <mergeCell ref="C556:E558"/>
    <mergeCell ref="F556:F558"/>
    <mergeCell ref="D527:F527"/>
    <mergeCell ref="D528:F528"/>
    <mergeCell ref="D529:F529"/>
    <mergeCell ref="D530:F530"/>
    <mergeCell ref="A536:B538"/>
    <mergeCell ref="C536:E538"/>
    <mergeCell ref="F536:F538"/>
    <mergeCell ref="A540:F540"/>
    <mergeCell ref="A542:F542"/>
    <mergeCell ref="A543:F543"/>
    <mergeCell ref="F572:F573"/>
    <mergeCell ref="D574:E574"/>
    <mergeCell ref="A576:B576"/>
    <mergeCell ref="A560:B561"/>
    <mergeCell ref="C560:F561"/>
    <mergeCell ref="D563:E563"/>
    <mergeCell ref="A563:B563"/>
    <mergeCell ref="A564:B565"/>
    <mergeCell ref="C564:C565"/>
    <mergeCell ref="D564:E565"/>
    <mergeCell ref="F564:F565"/>
    <mergeCell ref="N24:O24"/>
    <mergeCell ref="H23:J23"/>
    <mergeCell ref="B610:E610"/>
    <mergeCell ref="B612:E612"/>
    <mergeCell ref="B614:E614"/>
    <mergeCell ref="B615:E615"/>
    <mergeCell ref="B609:E609"/>
    <mergeCell ref="A584:B584"/>
    <mergeCell ref="C584:F584"/>
    <mergeCell ref="A26:A32"/>
    <mergeCell ref="A34:A38"/>
    <mergeCell ref="A47:A53"/>
    <mergeCell ref="A55:A58"/>
    <mergeCell ref="A70:A73"/>
    <mergeCell ref="A75:A78"/>
    <mergeCell ref="A80:A82"/>
    <mergeCell ref="A94:A97"/>
    <mergeCell ref="A99:A102"/>
    <mergeCell ref="A104:A108"/>
    <mergeCell ref="A118:A120"/>
    <mergeCell ref="A567:F568"/>
    <mergeCell ref="A574:B574"/>
    <mergeCell ref="D571:F571"/>
    <mergeCell ref="D572:E573"/>
    <mergeCell ref="C627:F628"/>
    <mergeCell ref="B619:E619"/>
    <mergeCell ref="B617:E617"/>
    <mergeCell ref="B620:E620"/>
    <mergeCell ref="C577:D577"/>
    <mergeCell ref="C578:D578"/>
    <mergeCell ref="C579:D579"/>
    <mergeCell ref="C580:D580"/>
    <mergeCell ref="C576:D576"/>
    <mergeCell ref="C582:F582"/>
    <mergeCell ref="C581:D581"/>
    <mergeCell ref="A590:F590"/>
    <mergeCell ref="A591:F591"/>
    <mergeCell ref="A592:F592"/>
    <mergeCell ref="A593:F593"/>
    <mergeCell ref="A594:F594"/>
    <mergeCell ref="A595:F595"/>
    <mergeCell ref="A596:F596"/>
    <mergeCell ref="A597:F597"/>
    <mergeCell ref="A602:F602"/>
    <mergeCell ref="C599:F599"/>
  </mergeCells>
  <conditionalFormatting sqref="B569">
    <cfRule type="cellIs" priority="27" dxfId="0" operator="equal">
      <formula>"در صورت عدم کسب رتبه در مدت 6ماه  تعطیل خواهند شد"</formula>
    </cfRule>
    <cfRule type="cellIs" priority="28" dxfId="2" operator="equal">
      <formula>"Grade D"</formula>
    </cfRule>
    <cfRule type="cellIs" priority="32" dxfId="3" operator="equal">
      <formula>"Grade C"</formula>
    </cfRule>
    <cfRule type="cellIs" priority="33" dxfId="4" operator="equal">
      <formula>"Grade B"</formula>
    </cfRule>
    <cfRule type="cellIs" priority="34" dxfId="5" operator="equal">
      <formula>"Grade A"</formula>
    </cfRule>
  </conditionalFormatting>
  <conditionalFormatting sqref="I1">
    <cfRule type="cellIs" priority="2" dxfId="0" operator="equal">
      <formula>"در صورت عدم کسب رتبه در مدت 6ماه  تعطیل خواهند شد"</formula>
    </cfRule>
    <cfRule type="cellIs" priority="3" dxfId="2" operator="equal">
      <formula>"Grade D"</formula>
    </cfRule>
    <cfRule type="cellIs" priority="29" dxfId="3" operator="equal">
      <formula>"Grade C"</formula>
    </cfRule>
    <cfRule type="cellIs" priority="30" dxfId="4" operator="equal">
      <formula>"Grade B"</formula>
    </cfRule>
    <cfRule type="cellIs" priority="31" dxfId="5" operator="equal">
      <formula>"Grade A"</formula>
    </cfRule>
  </conditionalFormatting>
  <conditionalFormatting sqref="C569">
    <cfRule type="cellIs" priority="17" dxfId="0" operator="equal">
      <formula>"در صورت عدم کسب رتبه در مدت 6ماه  تعطیل خواهند شد"</formula>
    </cfRule>
    <cfRule type="cellIs" priority="18" dxfId="2" operator="equal">
      <formula>"ضعیف"</formula>
    </cfRule>
    <cfRule type="cellIs" priority="19" dxfId="3" operator="equal">
      <formula>"متوسط"</formula>
    </cfRule>
    <cfRule type="cellIs" priority="20" dxfId="4" operator="equal">
      <formula>"خوب"</formula>
    </cfRule>
    <cfRule type="cellIs" priority="21" dxfId="5" operator="equal">
      <formula>"عالی"</formula>
    </cfRule>
    <cfRule type="cellIs" priority="22" dxfId="0" operator="equal">
      <formula>"در صورت عدم کسب رتبه در مدت 6ماه  تعطیل خواهند شد"</formula>
    </cfRule>
    <cfRule type="cellIs" priority="23" dxfId="2" operator="equal">
      <formula>"Grade D"</formula>
    </cfRule>
    <cfRule type="cellIs" priority="24" dxfId="3" operator="equal">
      <formula>"Grade C"</formula>
    </cfRule>
    <cfRule type="cellIs" priority="25" dxfId="4" operator="equal">
      <formula>"Grade B"</formula>
    </cfRule>
    <cfRule type="cellIs" priority="26" dxfId="5" operator="equal">
      <formula>"Grade A"</formula>
    </cfRule>
  </conditionalFormatting>
  <conditionalFormatting sqref="E577">
    <cfRule type="cellIs" priority="16" dxfId="5" operator="equal">
      <formula>"c569=عالی"</formula>
    </cfRule>
  </conditionalFormatting>
  <conditionalFormatting sqref="E578">
    <cfRule type="cellIs" priority="15" dxfId="4" operator="equal">
      <formula>"c569=خوب"</formula>
    </cfRule>
  </conditionalFormatting>
  <conditionalFormatting sqref="E579">
    <cfRule type="cellIs" priority="5" dxfId="34" operator="equal">
      <formula>"b623=متوسط"</formula>
    </cfRule>
    <cfRule type="cellIs" priority="6" dxfId="34" operator="equal">
      <formula>"b623=""متوسط"""</formula>
    </cfRule>
    <cfRule type="cellIs" priority="12" dxfId="3" operator="equal">
      <formula>"c623=""متوسط"""</formula>
    </cfRule>
    <cfRule type="cellIs" priority="13" dxfId="3" operator="equal">
      <formula>"c569=""متوسط"""</formula>
    </cfRule>
    <cfRule type="cellIs" priority="14" dxfId="3" operator="equal">
      <formula>"c569=متوسط"</formula>
    </cfRule>
  </conditionalFormatting>
  <conditionalFormatting sqref="C577:D577">
    <cfRule type="cellIs" priority="4" dxfId="5" operator="between">
      <formula>89.99999</formula>
      <formula>120</formula>
    </cfRule>
    <cfRule type="cellIs" priority="11" dxfId="5" operator="between">
      <formula>89.9999</formula>
      <formula>101</formula>
    </cfRule>
  </conditionalFormatting>
  <conditionalFormatting sqref="C578">
    <cfRule type="cellIs" priority="10" dxfId="4" operator="between">
      <formula>79.9</formula>
      <formula>90</formula>
    </cfRule>
  </conditionalFormatting>
  <conditionalFormatting sqref="C579:D579">
    <cfRule type="cellIs" priority="9" dxfId="3" operator="between">
      <formula>64.9</formula>
      <formula>80</formula>
    </cfRule>
  </conditionalFormatting>
  <conditionalFormatting sqref="C580:D580">
    <cfRule type="cellIs" priority="8" dxfId="2" operator="between">
      <formula>49.9999</formula>
      <formula>65</formula>
    </cfRule>
  </conditionalFormatting>
  <conditionalFormatting sqref="C581:D581">
    <cfRule type="cellIs" priority="7" dxfId="0" operator="lessThan">
      <formula>50</formula>
    </cfRule>
  </conditionalFormatting>
  <conditionalFormatting sqref="E581">
    <cfRule type="cellIs" priority="1" dxfId="0" operator="equal">
      <formula>"تعطیلی واحد"</formula>
    </cfRule>
  </conditionalFormatting>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98"/>
  <sheetViews>
    <sheetView rightToLeft="1" zoomScalePageLayoutView="0" workbookViewId="0" topLeftCell="A1">
      <selection activeCell="D3" sqref="D3"/>
    </sheetView>
  </sheetViews>
  <sheetFormatPr defaultColWidth="9.140625" defaultRowHeight="15"/>
  <cols>
    <col min="1" max="1" width="85.7109375" style="4" customWidth="1"/>
    <col min="2" max="2" width="15.140625" style="3" customWidth="1"/>
    <col min="3" max="3" width="13.7109375" style="0" customWidth="1"/>
    <col min="10" max="10" width="45.421875" style="0" customWidth="1"/>
  </cols>
  <sheetData>
    <row r="1" spans="1:3" ht="15">
      <c r="A1" s="46" t="s">
        <v>329</v>
      </c>
      <c r="B1" s="2" t="s">
        <v>330</v>
      </c>
      <c r="C1" s="1" t="s">
        <v>369</v>
      </c>
    </row>
    <row r="2" spans="1:3" ht="30" customHeight="1">
      <c r="A2" s="46">
        <f>prps!I26</f>
      </c>
      <c r="B2" s="5">
        <f>prps!J26</f>
      </c>
      <c r="C2" s="5">
        <f>prps!C26</f>
        <v>3</v>
      </c>
    </row>
    <row r="3" spans="1:3" ht="33" customHeight="1">
      <c r="A3" s="46">
        <f>prps!I27</f>
      </c>
      <c r="B3" s="5">
        <f>prps!J27</f>
      </c>
      <c r="C3" s="5">
        <f>prps!C27</f>
        <v>3</v>
      </c>
    </row>
    <row r="4" spans="1:10" ht="26.25" customHeight="1">
      <c r="A4" s="46">
        <f>prps!I28</f>
      </c>
      <c r="B4" s="5">
        <f>prps!J28</f>
      </c>
      <c r="C4" s="5">
        <f>prps!C28</f>
        <v>3</v>
      </c>
      <c r="D4" s="280" t="s">
        <v>367</v>
      </c>
      <c r="E4" s="281"/>
      <c r="F4" s="281"/>
      <c r="G4" s="281"/>
      <c r="H4" s="281"/>
      <c r="I4" s="281"/>
      <c r="J4" s="281"/>
    </row>
    <row r="5" spans="1:3" ht="30" customHeight="1">
      <c r="A5" s="46">
        <f>prps!I29</f>
      </c>
      <c r="B5" s="5">
        <f>prps!J29</f>
      </c>
      <c r="C5" s="5">
        <f>prps!C29</f>
        <v>5</v>
      </c>
    </row>
    <row r="6" spans="1:3" ht="15" hidden="1">
      <c r="A6" s="46">
        <f>prps!I30</f>
      </c>
      <c r="B6" s="5">
        <f>prps!J30</f>
      </c>
      <c r="C6" s="5">
        <f>prps!C30</f>
        <v>3</v>
      </c>
    </row>
    <row r="7" spans="1:3" ht="15">
      <c r="A7" s="46">
        <f>prps!I31</f>
      </c>
      <c r="B7" s="5">
        <f>prps!J31</f>
      </c>
      <c r="C7" s="5">
        <f>prps!C31</f>
        <v>3</v>
      </c>
    </row>
    <row r="8" spans="1:3" ht="15">
      <c r="A8" s="47">
        <f>prps!I34</f>
      </c>
      <c r="B8" s="6">
        <f>prps!J34</f>
      </c>
      <c r="C8" s="5">
        <f>prps!C34</f>
        <v>10</v>
      </c>
    </row>
    <row r="9" spans="1:3" ht="15">
      <c r="A9" s="47">
        <f>prps!I35</f>
      </c>
      <c r="B9" s="6">
        <f>prps!J35</f>
      </c>
      <c r="C9" s="5">
        <f>prps!C35</f>
        <v>5</v>
      </c>
    </row>
    <row r="10" spans="1:3" ht="47.25" customHeight="1">
      <c r="A10" s="47">
        <f>prps!I36</f>
      </c>
      <c r="B10" s="6">
        <f>prps!J36</f>
      </c>
      <c r="C10" s="5">
        <f>prps!C36</f>
        <v>3</v>
      </c>
    </row>
    <row r="11" spans="1:3" ht="15">
      <c r="A11" s="47">
        <f>prps!I37</f>
      </c>
      <c r="B11" s="6">
        <f>prps!J37</f>
      </c>
      <c r="C11" s="5">
        <f>prps!C37</f>
        <v>3</v>
      </c>
    </row>
    <row r="12" spans="1:3" ht="15">
      <c r="A12" s="47">
        <f>prps!I38</f>
      </c>
      <c r="B12" s="6">
        <f>prps!J38</f>
      </c>
      <c r="C12" s="5">
        <f>prps!C38</f>
        <v>3</v>
      </c>
    </row>
    <row r="13" spans="1:3" ht="15">
      <c r="A13" s="47">
        <f>prps!I47</f>
      </c>
      <c r="B13" s="6">
        <f>prps!J47</f>
      </c>
      <c r="C13" s="5">
        <f>prps!C47</f>
        <v>3</v>
      </c>
    </row>
    <row r="14" spans="1:3" ht="15">
      <c r="A14" s="47">
        <f>prps!I48</f>
      </c>
      <c r="B14" s="6">
        <f>prps!J48</f>
      </c>
      <c r="C14" s="5">
        <f>prps!C48</f>
        <v>10</v>
      </c>
    </row>
    <row r="15" spans="1:3" ht="15">
      <c r="A15" s="47">
        <f>prps!I49</f>
      </c>
      <c r="B15" s="6">
        <f>prps!J49</f>
      </c>
      <c r="C15" s="5">
        <f>prps!C49</f>
        <v>5</v>
      </c>
    </row>
    <row r="16" spans="1:3" ht="15">
      <c r="A16" s="47">
        <f>prps!I50</f>
      </c>
      <c r="B16" s="6">
        <f>prps!J50</f>
      </c>
      <c r="C16" s="5">
        <f>prps!C50</f>
        <v>5</v>
      </c>
    </row>
    <row r="17" spans="1:3" ht="15">
      <c r="A17" s="47">
        <f>prps!I51</f>
      </c>
      <c r="B17" s="6">
        <f>prps!J51</f>
      </c>
      <c r="C17" s="5">
        <f>prps!C51</f>
        <v>3</v>
      </c>
    </row>
    <row r="18" spans="1:3" ht="15">
      <c r="A18" s="47">
        <f>prps!I52</f>
      </c>
      <c r="B18" s="6">
        <f>prps!J52</f>
      </c>
      <c r="C18" s="5">
        <f>prps!C52</f>
        <v>5</v>
      </c>
    </row>
    <row r="19" spans="1:3" ht="15">
      <c r="A19" s="47">
        <f>prps!I55</f>
      </c>
      <c r="B19" s="6">
        <f>prps!J55</f>
      </c>
      <c r="C19" s="5">
        <f>prps!C55</f>
        <v>5</v>
      </c>
    </row>
    <row r="20" spans="1:3" ht="15">
      <c r="A20" s="47">
        <f>prps!I56</f>
      </c>
      <c r="B20" s="6">
        <f>prps!J56</f>
      </c>
      <c r="C20" s="5">
        <f>prps!C56</f>
        <v>5</v>
      </c>
    </row>
    <row r="21" spans="1:3" ht="15">
      <c r="A21" s="47">
        <f>prps!I57</f>
      </c>
      <c r="B21" s="6">
        <f>prps!J57</f>
      </c>
      <c r="C21" s="5">
        <f>prps!C57</f>
        <v>5</v>
      </c>
    </row>
    <row r="22" spans="1:3" ht="15">
      <c r="A22" s="47">
        <f>prps!I70</f>
      </c>
      <c r="B22" s="6">
        <f>prps!J70</f>
      </c>
      <c r="C22" s="5">
        <f>prps!C70</f>
        <v>5</v>
      </c>
    </row>
    <row r="23" spans="1:3" ht="15">
      <c r="A23" s="47">
        <f>prps!I71</f>
      </c>
      <c r="B23" s="6">
        <f>prps!J71</f>
      </c>
      <c r="C23" s="5">
        <f>prps!C71</f>
        <v>15</v>
      </c>
    </row>
    <row r="24" spans="1:3" ht="15">
      <c r="A24" s="47">
        <f>prps!I72</f>
      </c>
      <c r="B24" s="6">
        <f>prps!J72</f>
      </c>
      <c r="C24" s="5">
        <f>prps!C72</f>
        <v>5</v>
      </c>
    </row>
    <row r="25" spans="1:3" ht="15">
      <c r="A25" s="47">
        <f>prps!I75</f>
      </c>
      <c r="B25" s="6">
        <f>prps!J75</f>
      </c>
      <c r="C25" s="5">
        <f>prps!C75</f>
        <v>5</v>
      </c>
    </row>
    <row r="26" spans="1:3" ht="15">
      <c r="A26" s="47">
        <f>prps!I76</f>
      </c>
      <c r="B26" s="6">
        <f>prps!J76</f>
      </c>
      <c r="C26" s="5">
        <f>prps!C76</f>
        <v>5</v>
      </c>
    </row>
    <row r="27" spans="1:3" ht="15">
      <c r="A27" s="47">
        <f>prps!I77</f>
      </c>
      <c r="B27" s="6">
        <f>prps!J77</f>
      </c>
      <c r="C27" s="5">
        <f>prps!C77</f>
        <v>10</v>
      </c>
    </row>
    <row r="28" spans="1:3" ht="15">
      <c r="A28" s="47">
        <f>prps!I80</f>
      </c>
      <c r="B28" s="6">
        <f>prps!J80</f>
      </c>
      <c r="C28" s="5">
        <f>prps!C80</f>
        <v>5</v>
      </c>
    </row>
    <row r="29" spans="1:3" ht="15">
      <c r="A29" s="47">
        <f>prps!I81</f>
      </c>
      <c r="B29" s="6">
        <f>prps!J81</f>
      </c>
      <c r="C29" s="5">
        <f>prps!C81</f>
        <v>5</v>
      </c>
    </row>
    <row r="30" spans="1:3" ht="15">
      <c r="A30" s="47">
        <f>prps!I94</f>
      </c>
      <c r="B30" s="6">
        <f>prps!J94</f>
      </c>
      <c r="C30" s="5">
        <f>prps!C94</f>
        <v>5</v>
      </c>
    </row>
    <row r="31" spans="1:3" ht="15">
      <c r="A31" s="47">
        <f>prps!I95</f>
      </c>
      <c r="B31" s="6">
        <f>prps!J95</f>
      </c>
      <c r="C31" s="5">
        <f>prps!C95</f>
        <v>5</v>
      </c>
    </row>
    <row r="32" spans="1:3" ht="15">
      <c r="A32" s="47">
        <f>prps!I96</f>
      </c>
      <c r="B32" s="6">
        <f>prps!J96</f>
      </c>
      <c r="C32" s="5">
        <f>prps!C96</f>
        <v>5</v>
      </c>
    </row>
    <row r="33" spans="1:3" ht="15">
      <c r="A33" s="47">
        <f>prps!I99</f>
      </c>
      <c r="B33" s="6">
        <f>prps!J99</f>
      </c>
      <c r="C33" s="5">
        <f>prps!C99</f>
        <v>10</v>
      </c>
    </row>
    <row r="34" spans="1:3" ht="15">
      <c r="A34" s="47">
        <f>prps!I100</f>
      </c>
      <c r="B34" s="6">
        <f>prps!J100</f>
      </c>
      <c r="C34" s="5">
        <f>prps!C100</f>
        <v>5</v>
      </c>
    </row>
    <row r="35" spans="1:3" ht="15">
      <c r="A35" s="47">
        <f>prps!I101</f>
      </c>
      <c r="B35" s="6">
        <f>prps!J101</f>
      </c>
      <c r="C35" s="5">
        <f>prps!C101</f>
        <v>5</v>
      </c>
    </row>
    <row r="36" spans="1:3" ht="15">
      <c r="A36" s="47">
        <f>prps!I104</f>
      </c>
      <c r="B36" s="6">
        <f>prps!J104</f>
      </c>
      <c r="C36" s="5">
        <f>prps!C104</f>
        <v>10</v>
      </c>
    </row>
    <row r="37" spans="1:3" ht="15">
      <c r="A37" s="47">
        <f>prps!I105</f>
      </c>
      <c r="B37" s="6">
        <f>prps!J105</f>
      </c>
      <c r="C37" s="5">
        <f>prps!C105</f>
        <v>5</v>
      </c>
    </row>
    <row r="38" spans="1:3" ht="15">
      <c r="A38" s="47">
        <f>prps!I106</f>
      </c>
      <c r="B38" s="6">
        <f>prps!J106</f>
      </c>
      <c r="C38" s="5">
        <f>prps!C106</f>
        <v>5</v>
      </c>
    </row>
    <row r="39" spans="1:3" ht="15">
      <c r="A39" s="47">
        <f>prps!I107</f>
      </c>
      <c r="B39" s="6">
        <f>prps!J107</f>
      </c>
      <c r="C39" s="5">
        <f>prps!C107</f>
        <v>5</v>
      </c>
    </row>
    <row r="40" spans="1:3" ht="15">
      <c r="A40" s="47">
        <f>prps!I118</f>
      </c>
      <c r="B40" s="6">
        <f>prps!J118</f>
      </c>
      <c r="C40" s="5">
        <f>prps!C118</f>
        <v>10</v>
      </c>
    </row>
    <row r="41" spans="1:3" ht="15">
      <c r="A41" s="47">
        <f>prps!I119</f>
      </c>
      <c r="B41" s="6">
        <f>prps!J119</f>
      </c>
      <c r="C41" s="5">
        <f>prps!C119</f>
        <v>5</v>
      </c>
    </row>
    <row r="42" spans="1:3" ht="15">
      <c r="A42" s="47">
        <f>prps!I122</f>
      </c>
      <c r="B42" s="6">
        <f>prps!J122</f>
      </c>
      <c r="C42" s="5">
        <f>prps!C122</f>
        <v>5</v>
      </c>
    </row>
    <row r="43" spans="1:3" ht="15">
      <c r="A43" s="47">
        <f>prps!I123</f>
      </c>
      <c r="B43" s="6">
        <f>prps!J123</f>
      </c>
      <c r="C43" s="5">
        <f>prps!C123</f>
        <v>5</v>
      </c>
    </row>
    <row r="44" spans="1:3" ht="15">
      <c r="A44" s="47">
        <f>prps!I124</f>
      </c>
      <c r="B44" s="6">
        <f>prps!J124</f>
      </c>
      <c r="C44" s="5">
        <f>prps!C124</f>
        <v>3</v>
      </c>
    </row>
    <row r="45" spans="1:3" ht="15">
      <c r="A45" s="47">
        <f>prps!I125</f>
      </c>
      <c r="B45" s="6">
        <f>prps!J125</f>
      </c>
      <c r="C45" s="5">
        <f>prps!C125</f>
        <v>3</v>
      </c>
    </row>
    <row r="46" spans="1:3" ht="15">
      <c r="A46" s="47">
        <f>prps!I128</f>
      </c>
      <c r="B46" s="6">
        <f>prps!J128</f>
      </c>
      <c r="C46" s="5">
        <f>prps!C128</f>
        <v>3</v>
      </c>
    </row>
    <row r="47" spans="1:3" ht="15">
      <c r="A47" s="47">
        <f>prps!I129</f>
      </c>
      <c r="B47" s="6">
        <f>prps!J129</f>
      </c>
      <c r="C47" s="5">
        <f>prps!C129</f>
        <v>3</v>
      </c>
    </row>
    <row r="48" spans="1:3" ht="15">
      <c r="A48" s="47">
        <f>prps!I140</f>
      </c>
      <c r="B48" s="6">
        <f>prps!J140</f>
      </c>
      <c r="C48" s="5">
        <f>prps!C140</f>
        <v>5</v>
      </c>
    </row>
    <row r="49" spans="1:3" ht="15">
      <c r="A49" s="47">
        <f>prps!I141</f>
      </c>
      <c r="B49" s="6">
        <f>prps!J141</f>
      </c>
      <c r="C49" s="5">
        <f>prps!C141</f>
        <v>5</v>
      </c>
    </row>
    <row r="50" spans="1:3" ht="15">
      <c r="A50" s="47">
        <f>prps!I142</f>
      </c>
      <c r="B50" s="6">
        <f>prps!J142</f>
      </c>
      <c r="C50" s="5">
        <f>prps!C142</f>
        <v>5</v>
      </c>
    </row>
    <row r="51" spans="1:3" ht="15">
      <c r="A51" s="47">
        <f>prps!I143</f>
      </c>
      <c r="B51" s="6">
        <f>prps!J143</f>
      </c>
      <c r="C51" s="5">
        <f>prps!C143</f>
        <v>10</v>
      </c>
    </row>
    <row r="52" spans="1:3" ht="15">
      <c r="A52" s="47">
        <f>prps!I146</f>
      </c>
      <c r="B52" s="6">
        <f>prps!J146</f>
      </c>
      <c r="C52" s="5">
        <f>prps!C146</f>
        <v>10</v>
      </c>
    </row>
    <row r="53" spans="1:3" ht="15">
      <c r="A53" s="47">
        <f>prps!I147</f>
      </c>
      <c r="B53" s="6">
        <f>prps!J147</f>
      </c>
      <c r="C53" s="5">
        <f>prps!C147</f>
        <v>10</v>
      </c>
    </row>
    <row r="54" spans="1:3" ht="15">
      <c r="A54" s="47">
        <f>prps!I148</f>
      </c>
      <c r="B54" s="6">
        <f>prps!J148</f>
      </c>
      <c r="C54" s="5">
        <f>prps!C148</f>
        <v>5</v>
      </c>
    </row>
    <row r="55" spans="1:3" ht="15">
      <c r="A55" s="47">
        <f>prps!I161</f>
      </c>
      <c r="B55" s="6">
        <f>prps!J161</f>
      </c>
      <c r="C55" s="5">
        <f>prps!C161</f>
        <v>5</v>
      </c>
    </row>
    <row r="56" spans="1:3" ht="15">
      <c r="A56" s="47">
        <f>prps!I162</f>
      </c>
      <c r="B56" s="6">
        <f>prps!J162</f>
      </c>
      <c r="C56" s="5">
        <f>prps!C162</f>
        <v>3</v>
      </c>
    </row>
    <row r="57" spans="1:3" ht="15">
      <c r="A57" s="47">
        <f>prps!I163</f>
      </c>
      <c r="B57" s="6">
        <f>prps!J163</f>
      </c>
      <c r="C57" s="5">
        <f>prps!C163</f>
        <v>5</v>
      </c>
    </row>
    <row r="58" spans="1:3" ht="15">
      <c r="A58" s="47">
        <f>prps!I164</f>
      </c>
      <c r="B58" s="6">
        <f>prps!J164</f>
      </c>
      <c r="C58" s="5">
        <f>prps!C164</f>
        <v>3</v>
      </c>
    </row>
    <row r="59" spans="1:3" ht="15">
      <c r="A59" s="47">
        <f>prps!I165</f>
      </c>
      <c r="B59" s="6">
        <f>prps!J165</f>
      </c>
      <c r="C59" s="5">
        <f>prps!C165</f>
        <v>10</v>
      </c>
    </row>
    <row r="60" spans="1:3" ht="15">
      <c r="A60" s="47">
        <f>prps!I166</f>
      </c>
      <c r="B60" s="6">
        <f>prps!J166</f>
      </c>
      <c r="C60" s="5">
        <f>prps!C166</f>
        <v>5</v>
      </c>
    </row>
    <row r="61" spans="1:3" ht="15">
      <c r="A61" s="47">
        <f>prps!I181</f>
      </c>
      <c r="B61" s="6">
        <f>prps!J181</f>
      </c>
      <c r="C61" s="5">
        <f>prps!C181</f>
        <v>10</v>
      </c>
    </row>
    <row r="62" spans="1:3" s="1" customFormat="1" ht="15">
      <c r="A62" s="47">
        <f>prps!I182</f>
      </c>
      <c r="B62" s="6">
        <f>prps!J182</f>
      </c>
      <c r="C62" s="5">
        <f>prps!C182</f>
        <v>5</v>
      </c>
    </row>
    <row r="63" spans="1:3" s="1" customFormat="1" ht="15">
      <c r="A63" s="47">
        <f>prps!I183</f>
      </c>
      <c r="B63" s="6">
        <f>prps!J183</f>
      </c>
      <c r="C63" s="5">
        <f>prps!C183</f>
        <v>3</v>
      </c>
    </row>
    <row r="64" spans="1:3" s="1" customFormat="1" ht="15">
      <c r="A64" s="47">
        <f>prps!I184</f>
      </c>
      <c r="B64" s="6">
        <f>prps!J184</f>
      </c>
      <c r="C64" s="5">
        <f>prps!C184</f>
        <v>5</v>
      </c>
    </row>
    <row r="65" spans="1:3" s="1" customFormat="1" ht="15">
      <c r="A65" s="47">
        <f>prps!I185</f>
      </c>
      <c r="B65" s="6">
        <f>prps!J185</f>
      </c>
      <c r="C65" s="5">
        <f>prps!C185</f>
        <v>3</v>
      </c>
    </row>
    <row r="66" spans="1:3" s="1" customFormat="1" ht="15">
      <c r="A66" s="47">
        <f>prps!I186</f>
      </c>
      <c r="B66" s="6">
        <f>prps!J186</f>
      </c>
      <c r="C66" s="5">
        <f>prps!C186</f>
        <v>5</v>
      </c>
    </row>
    <row r="67" spans="1:3" s="1" customFormat="1" ht="15">
      <c r="A67" s="47">
        <f>prps!I187</f>
      </c>
      <c r="B67" s="6">
        <f>prps!J187</f>
      </c>
      <c r="C67" s="5">
        <f>prps!C187</f>
        <v>3</v>
      </c>
    </row>
    <row r="68" spans="1:3" s="1" customFormat="1" ht="15">
      <c r="A68" s="47">
        <f>prps!I188</f>
      </c>
      <c r="B68" s="6">
        <f>prps!J188</f>
      </c>
      <c r="C68" s="5">
        <f>prps!C188</f>
        <v>3</v>
      </c>
    </row>
    <row r="69" spans="1:3" s="1" customFormat="1" ht="15">
      <c r="A69" s="47">
        <f>prps!I189</f>
      </c>
      <c r="B69" s="6">
        <f>prps!J189</f>
      </c>
      <c r="C69" s="5">
        <f>prps!C189</f>
        <v>3</v>
      </c>
    </row>
    <row r="70" spans="1:3" s="1" customFormat="1" ht="15">
      <c r="A70" s="47">
        <f>prps!I190</f>
      </c>
      <c r="B70" s="6">
        <f>prps!J190</f>
      </c>
      <c r="C70" s="5">
        <f>prps!C190</f>
        <v>5</v>
      </c>
    </row>
    <row r="71" spans="1:3" s="1" customFormat="1" ht="15">
      <c r="A71" s="47">
        <f>prps!I191</f>
      </c>
      <c r="B71" s="6">
        <f>prps!J191</f>
      </c>
      <c r="C71" s="5">
        <f>prps!C191</f>
        <v>3</v>
      </c>
    </row>
    <row r="72" spans="1:3" ht="15">
      <c r="A72" s="47">
        <f>prps!I200</f>
      </c>
      <c r="B72" s="6">
        <f>prps!J200</f>
      </c>
      <c r="C72" s="5">
        <f>prps!C200</f>
        <v>3</v>
      </c>
    </row>
    <row r="73" spans="1:3" ht="15">
      <c r="A73" s="47">
        <f>prps!I201</f>
      </c>
      <c r="B73" s="6">
        <f>prps!J201</f>
      </c>
      <c r="C73" s="5">
        <f>prps!C201</f>
        <v>5</v>
      </c>
    </row>
    <row r="74" spans="1:3" ht="15">
      <c r="A74" s="47">
        <f>prps!I202</f>
      </c>
      <c r="B74" s="6">
        <f>prps!J202</f>
      </c>
      <c r="C74" s="5">
        <f>prps!C202</f>
        <v>3</v>
      </c>
    </row>
    <row r="75" spans="1:3" ht="15">
      <c r="A75" s="47">
        <f>prps!I203</f>
      </c>
      <c r="B75" s="6">
        <f>prps!J203</f>
      </c>
      <c r="C75" s="5">
        <f>prps!C203</f>
        <v>3</v>
      </c>
    </row>
    <row r="76" spans="1:3" ht="15">
      <c r="A76" s="47">
        <f>prps!I204</f>
      </c>
      <c r="B76" s="6">
        <f>prps!J204</f>
      </c>
      <c r="C76" s="5">
        <f>prps!C204</f>
        <v>3</v>
      </c>
    </row>
    <row r="77" spans="1:3" ht="15">
      <c r="A77" s="47">
        <f>prps!I224</f>
      </c>
      <c r="B77" s="6">
        <f>prps!J224</f>
      </c>
      <c r="C77" s="5">
        <f>prps!C224</f>
        <v>5</v>
      </c>
    </row>
    <row r="78" spans="1:3" ht="15">
      <c r="A78" s="47">
        <f>prps!I225</f>
      </c>
      <c r="B78" s="6">
        <f>prps!J225</f>
      </c>
      <c r="C78" s="5">
        <f>prps!C225</f>
        <v>5</v>
      </c>
    </row>
    <row r="79" spans="1:3" ht="15">
      <c r="A79" s="47">
        <f>prps!I226</f>
      </c>
      <c r="B79" s="6">
        <f>prps!J226</f>
      </c>
      <c r="C79" s="5">
        <f>prps!C226</f>
        <v>5</v>
      </c>
    </row>
    <row r="80" spans="1:3" ht="15">
      <c r="A80" s="47">
        <f>prps!I227</f>
      </c>
      <c r="B80" s="6">
        <f>prps!J227</f>
      </c>
      <c r="C80" s="5">
        <f>prps!C227</f>
        <v>5</v>
      </c>
    </row>
    <row r="81" spans="1:3" ht="15">
      <c r="A81" s="47">
        <f>prps!I228</f>
      </c>
      <c r="B81" s="6">
        <f>prps!J228</f>
      </c>
      <c r="C81" s="5">
        <f>prps!C228</f>
        <v>5</v>
      </c>
    </row>
    <row r="82" spans="1:3" ht="15">
      <c r="A82" s="47">
        <f>prps!I229</f>
      </c>
      <c r="B82" s="6">
        <f>prps!J229</f>
      </c>
      <c r="C82" s="5">
        <f>prps!C229</f>
        <v>5</v>
      </c>
    </row>
    <row r="83" spans="1:3" ht="15">
      <c r="A83" s="47">
        <f>prps!I230</f>
      </c>
      <c r="B83" s="6">
        <f>prps!J230</f>
      </c>
      <c r="C83" s="5">
        <f>prps!C230</f>
        <v>5</v>
      </c>
    </row>
    <row r="84" spans="1:3" ht="15">
      <c r="A84" s="47">
        <f>prps!I231</f>
      </c>
      <c r="B84" s="6">
        <f>prps!J231</f>
      </c>
      <c r="C84" s="5">
        <f>prps!C231</f>
        <v>10</v>
      </c>
    </row>
    <row r="85" spans="1:3" ht="15">
      <c r="A85" s="47">
        <f>prps!I242</f>
      </c>
      <c r="B85" s="6">
        <f>prps!J242</f>
      </c>
      <c r="C85" s="5">
        <f>prps!C242</f>
        <v>10</v>
      </c>
    </row>
    <row r="86" spans="1:3" ht="15">
      <c r="A86" s="47">
        <f>prps!I243</f>
      </c>
      <c r="B86" s="6">
        <f>prps!J243</f>
      </c>
      <c r="C86" s="5">
        <f>prps!C243</f>
        <v>10</v>
      </c>
    </row>
    <row r="87" spans="1:3" ht="15">
      <c r="A87" s="47">
        <f>prps!I248</f>
      </c>
      <c r="B87" s="6">
        <f>prps!J248</f>
      </c>
      <c r="C87" s="5">
        <f>prps!C248</f>
        <v>10</v>
      </c>
    </row>
    <row r="88" spans="1:3" ht="15">
      <c r="A88" s="47">
        <f>prps!I249</f>
      </c>
      <c r="B88" s="6">
        <f>prps!J249</f>
      </c>
      <c r="C88" s="5">
        <f>prps!C249</f>
        <v>10</v>
      </c>
    </row>
    <row r="89" spans="1:3" ht="15">
      <c r="A89" s="47">
        <f>prps!I250</f>
      </c>
      <c r="B89" s="6">
        <f>prps!J250</f>
      </c>
      <c r="C89" s="5">
        <f>prps!C250</f>
        <v>3</v>
      </c>
    </row>
    <row r="90" spans="1:3" ht="15">
      <c r="A90" s="47">
        <f>prps!I251</f>
      </c>
      <c r="B90" s="6">
        <f>prps!J251</f>
      </c>
      <c r="C90" s="5">
        <f>prps!C251</f>
        <v>5</v>
      </c>
    </row>
    <row r="91" spans="1:3" ht="15">
      <c r="A91" s="47">
        <f>prps!I261</f>
      </c>
      <c r="B91" s="6">
        <f>prps!J261</f>
      </c>
      <c r="C91" s="5">
        <f>prps!C261</f>
        <v>5</v>
      </c>
    </row>
    <row r="92" spans="1:3" ht="15">
      <c r="A92" s="47">
        <f>prps!I262</f>
      </c>
      <c r="B92" s="6">
        <f>prps!J262</f>
      </c>
      <c r="C92" s="5">
        <f>prps!C262</f>
        <v>5</v>
      </c>
    </row>
    <row r="93" spans="1:3" ht="15">
      <c r="A93" s="47">
        <f>prps!I263</f>
      </c>
      <c r="B93" s="6">
        <f>prps!J263</f>
      </c>
      <c r="C93" s="5">
        <f>prps!C263</f>
        <v>3</v>
      </c>
    </row>
    <row r="94" spans="1:3" ht="15">
      <c r="A94" s="47">
        <f>prps!I264</f>
      </c>
      <c r="B94" s="6">
        <f>prps!J264</f>
      </c>
      <c r="C94" s="5">
        <f>prps!C264</f>
        <v>10</v>
      </c>
    </row>
    <row r="95" spans="1:3" ht="15">
      <c r="A95" s="47">
        <f>prps!I265</f>
      </c>
      <c r="B95" s="6">
        <f>prps!J265</f>
      </c>
      <c r="C95" s="5">
        <f>prps!C265</f>
        <v>3</v>
      </c>
    </row>
    <row r="96" spans="1:3" ht="15">
      <c r="A96" s="47">
        <f>prps!I266</f>
      </c>
      <c r="B96" s="6">
        <f>prps!J266</f>
      </c>
      <c r="C96" s="5">
        <f>prps!C266</f>
        <v>3</v>
      </c>
    </row>
    <row r="97" spans="1:3" ht="15">
      <c r="A97" s="47">
        <f>prps!I267</f>
      </c>
      <c r="B97" s="6">
        <f>prps!J267</f>
      </c>
      <c r="C97" s="5">
        <f>prps!C267</f>
        <v>3</v>
      </c>
    </row>
    <row r="98" spans="1:3" ht="15">
      <c r="A98" s="47">
        <f>prps!I268</f>
      </c>
      <c r="B98" s="6">
        <f>prps!J268</f>
      </c>
      <c r="C98" s="5">
        <f>prps!C268</f>
        <v>5</v>
      </c>
    </row>
    <row r="99" spans="1:3" ht="15">
      <c r="A99" s="47">
        <f>prps!I269</f>
      </c>
      <c r="B99" s="6">
        <f>prps!J269</f>
      </c>
      <c r="C99" s="5">
        <f>prps!C269</f>
        <v>10</v>
      </c>
    </row>
    <row r="100" spans="1:3" ht="15">
      <c r="A100" s="47">
        <f>prps!I270</f>
      </c>
      <c r="B100" s="6">
        <f>prps!J270</f>
      </c>
      <c r="C100" s="5">
        <f>prps!C270</f>
        <v>3</v>
      </c>
    </row>
    <row r="101" spans="1:3" ht="15">
      <c r="A101" s="47">
        <f>prps!I279</f>
      </c>
      <c r="B101" s="6">
        <f>prps!J279</f>
      </c>
      <c r="C101" s="5">
        <f>prps!C279</f>
        <v>5</v>
      </c>
    </row>
    <row r="102" spans="1:3" ht="15">
      <c r="A102" s="47">
        <f>prps!I280</f>
      </c>
      <c r="B102" s="6">
        <f>prps!J280</f>
      </c>
      <c r="C102" s="5">
        <f>prps!C280</f>
        <v>3</v>
      </c>
    </row>
    <row r="103" spans="1:3" ht="15">
      <c r="A103" s="47">
        <f>prps!I281</f>
      </c>
      <c r="B103" s="6">
        <f>prps!J281</f>
      </c>
      <c r="C103" s="5">
        <f>prps!C281</f>
        <v>5</v>
      </c>
    </row>
    <row r="104" spans="1:3" ht="15">
      <c r="A104" s="47">
        <f>prps!I282</f>
      </c>
      <c r="B104" s="6">
        <f>prps!J282</f>
      </c>
      <c r="C104" s="5">
        <f>prps!C282</f>
        <v>5</v>
      </c>
    </row>
    <row r="105" spans="1:3" ht="15">
      <c r="A105" s="47">
        <f>prps!I283</f>
      </c>
      <c r="B105" s="6">
        <f>prps!J283</f>
      </c>
      <c r="C105" s="5">
        <f>prps!C283</f>
        <v>5</v>
      </c>
    </row>
    <row r="106" spans="1:3" ht="15">
      <c r="A106" s="47">
        <f>prps!I284</f>
      </c>
      <c r="B106" s="6">
        <f>prps!J284</f>
      </c>
      <c r="C106" s="5">
        <f>prps!C284</f>
        <v>10</v>
      </c>
    </row>
    <row r="107" spans="1:3" ht="15">
      <c r="A107" s="47">
        <f>prps!I285</f>
      </c>
      <c r="B107" s="6">
        <f>prps!J285</f>
      </c>
      <c r="C107" s="5">
        <f>prps!C285</f>
        <v>5</v>
      </c>
    </row>
    <row r="108" spans="1:3" ht="15">
      <c r="A108" s="47">
        <f>prps!I286</f>
      </c>
      <c r="B108" s="6">
        <f>prps!J286</f>
      </c>
      <c r="C108" s="5">
        <f>prps!C286</f>
        <v>10</v>
      </c>
    </row>
    <row r="109" spans="1:3" ht="15">
      <c r="A109" s="47">
        <f>prps!I296</f>
      </c>
      <c r="B109" s="6">
        <f>prps!J296</f>
      </c>
      <c r="C109" s="5">
        <f>prps!C296</f>
        <v>3</v>
      </c>
    </row>
    <row r="110" spans="1:3" ht="15">
      <c r="A110" s="47">
        <f>prps!I297</f>
      </c>
      <c r="B110" s="6">
        <f>prps!J297</f>
      </c>
      <c r="C110" s="5">
        <f>prps!C297</f>
        <v>3</v>
      </c>
    </row>
    <row r="111" spans="1:3" ht="15">
      <c r="A111" s="47">
        <f>prps!I298</f>
      </c>
      <c r="B111" s="6">
        <f>prps!J298</f>
      </c>
      <c r="C111" s="5">
        <f>prps!C298</f>
        <v>3</v>
      </c>
    </row>
    <row r="112" spans="1:3" ht="15">
      <c r="A112" s="47">
        <f>prps!I299</f>
      </c>
      <c r="B112" s="6">
        <f>prps!J299</f>
      </c>
      <c r="C112" s="5">
        <f>prps!C299</f>
        <v>3</v>
      </c>
    </row>
    <row r="113" spans="1:3" ht="15">
      <c r="A113" s="47">
        <f>prps!I300</f>
      </c>
      <c r="B113" s="6">
        <f>prps!J300</f>
      </c>
      <c r="C113" s="5">
        <f>prps!C300</f>
        <v>3</v>
      </c>
    </row>
    <row r="114" spans="1:3" ht="15">
      <c r="A114" s="47">
        <f>prps!I301</f>
      </c>
      <c r="B114" s="6">
        <f>prps!J301</f>
      </c>
      <c r="C114" s="5">
        <f>prps!C301</f>
        <v>5</v>
      </c>
    </row>
    <row r="115" spans="1:3" ht="15">
      <c r="A115" s="47">
        <f>prps!I302</f>
      </c>
      <c r="B115" s="6">
        <f>prps!J302</f>
      </c>
      <c r="C115" s="5">
        <f>prps!C302</f>
        <v>3</v>
      </c>
    </row>
    <row r="116" spans="1:3" ht="15">
      <c r="A116" s="47">
        <f>prps!I303</f>
      </c>
      <c r="B116" s="6">
        <f>prps!J303</f>
      </c>
      <c r="C116" s="5">
        <f>prps!C303</f>
        <v>3</v>
      </c>
    </row>
    <row r="117" spans="1:3" ht="15">
      <c r="A117" s="47">
        <f>prps!I304</f>
      </c>
      <c r="B117" s="6">
        <f>prps!J304</f>
      </c>
      <c r="C117" s="5">
        <f>prps!C304</f>
        <v>10</v>
      </c>
    </row>
    <row r="118" spans="1:3" ht="15">
      <c r="A118" s="47">
        <f>prps!I313</f>
      </c>
      <c r="B118" s="6">
        <f>prps!J313</f>
      </c>
      <c r="C118" s="5">
        <f>prps!C313</f>
        <v>3</v>
      </c>
    </row>
    <row r="119" spans="1:3" ht="15">
      <c r="A119" s="47">
        <f>prps!I314</f>
      </c>
      <c r="B119" s="6">
        <f>prps!J314</f>
      </c>
      <c r="C119" s="5">
        <f>prps!C314</f>
        <v>5</v>
      </c>
    </row>
    <row r="120" spans="1:3" ht="15">
      <c r="A120" s="47">
        <f>prps!I315</f>
      </c>
      <c r="B120" s="6">
        <f>prps!J315</f>
      </c>
      <c r="C120" s="5">
        <f>prps!C315</f>
        <v>3</v>
      </c>
    </row>
    <row r="121" spans="1:3" ht="15">
      <c r="A121" s="47">
        <f>prps!I316</f>
      </c>
      <c r="B121" s="6">
        <f>prps!J316</f>
      </c>
      <c r="C121" s="5">
        <f>prps!C316</f>
        <v>3</v>
      </c>
    </row>
    <row r="122" spans="1:3" ht="15">
      <c r="A122" s="47">
        <f>prps!I321</f>
      </c>
      <c r="B122" s="6">
        <f>prps!J321</f>
      </c>
      <c r="C122" s="5">
        <f>prps!C321</f>
        <v>10</v>
      </c>
    </row>
    <row r="123" spans="1:3" ht="15">
      <c r="A123" s="47">
        <f>prps!I322</f>
      </c>
      <c r="B123" s="6">
        <f>prps!J322</f>
      </c>
      <c r="C123" s="5">
        <f>prps!C322</f>
        <v>5</v>
      </c>
    </row>
    <row r="124" spans="1:3" ht="15">
      <c r="A124" s="47">
        <f>prps!I323</f>
      </c>
      <c r="B124" s="6">
        <f>prps!J323</f>
      </c>
      <c r="C124" s="5">
        <f>prps!C323</f>
        <v>3</v>
      </c>
    </row>
    <row r="125" spans="1:3" ht="15">
      <c r="A125" s="47">
        <f>prps!I324</f>
      </c>
      <c r="B125" s="6">
        <f>prps!J324</f>
      </c>
      <c r="C125" s="5">
        <f>prps!C324</f>
        <v>3</v>
      </c>
    </row>
    <row r="126" spans="1:3" ht="15">
      <c r="A126" s="47">
        <f>prps!I333</f>
      </c>
      <c r="B126" s="6">
        <f>prps!J333</f>
      </c>
      <c r="C126" s="5">
        <f>prps!C333</f>
        <v>3</v>
      </c>
    </row>
    <row r="127" spans="1:3" ht="15">
      <c r="A127" s="47">
        <f>prps!I334</f>
      </c>
      <c r="B127" s="6">
        <f>prps!J334</f>
      </c>
      <c r="C127" s="5">
        <f>prps!C334</f>
        <v>3</v>
      </c>
    </row>
    <row r="128" spans="1:3" ht="15">
      <c r="A128" s="47">
        <f>prps!I335</f>
      </c>
      <c r="B128" s="6">
        <f>prps!J335</f>
      </c>
      <c r="C128" s="5">
        <f>prps!C335</f>
        <v>3</v>
      </c>
    </row>
    <row r="129" spans="1:3" ht="15">
      <c r="A129" s="47">
        <f>prps!I336</f>
      </c>
      <c r="B129" s="6">
        <f>prps!J336</f>
      </c>
      <c r="C129" s="5">
        <f>prps!C336</f>
        <v>3</v>
      </c>
    </row>
    <row r="130" spans="1:3" ht="15">
      <c r="A130" s="47">
        <f>prps!I341</f>
      </c>
      <c r="B130" s="6">
        <f>prps!J341</f>
      </c>
      <c r="C130" s="5">
        <f>prps!C341</f>
        <v>5</v>
      </c>
    </row>
    <row r="131" spans="1:3" ht="15">
      <c r="A131" s="47">
        <f>prps!I342</f>
      </c>
      <c r="B131" s="6">
        <f>prps!J342</f>
      </c>
      <c r="C131" s="5">
        <f>prps!C342</f>
        <v>3</v>
      </c>
    </row>
    <row r="132" spans="1:3" ht="15">
      <c r="A132" s="47">
        <f>prps!I343</f>
      </c>
      <c r="B132" s="6">
        <f>prps!J343</f>
      </c>
      <c r="C132" s="5">
        <f>prps!C343</f>
        <v>3</v>
      </c>
    </row>
    <row r="133" spans="1:3" ht="15">
      <c r="A133" s="47">
        <f>prps!I348</f>
      </c>
      <c r="B133" s="6">
        <f>prps!J348</f>
      </c>
      <c r="C133" s="5">
        <f>prps!C348</f>
        <v>15</v>
      </c>
    </row>
    <row r="134" spans="1:3" ht="15">
      <c r="A134" s="47">
        <f>prps!I349</f>
      </c>
      <c r="B134" s="6">
        <f>prps!J349</f>
      </c>
      <c r="C134" s="5">
        <f>prps!C349</f>
        <v>15</v>
      </c>
    </row>
    <row r="135" spans="1:3" ht="15">
      <c r="A135" s="47">
        <f>prps!I358</f>
      </c>
      <c r="B135" s="6">
        <f>prps!J358</f>
      </c>
      <c r="C135" s="5">
        <f>prps!C358</f>
        <v>10</v>
      </c>
    </row>
    <row r="136" spans="1:3" ht="15">
      <c r="A136" s="47">
        <f>prps!I364</f>
      </c>
      <c r="B136" s="6">
        <f>prps!J364</f>
      </c>
      <c r="C136" s="5">
        <f>prps!C364</f>
        <v>7</v>
      </c>
    </row>
    <row r="137" spans="1:3" ht="15">
      <c r="A137" s="47">
        <f>prps!I365</f>
      </c>
      <c r="B137" s="6">
        <f>prps!J365</f>
      </c>
      <c r="C137" s="5">
        <f>prps!C365</f>
        <v>13</v>
      </c>
    </row>
    <row r="138" spans="1:3" ht="15">
      <c r="A138" s="47">
        <f>prps!I366</f>
      </c>
      <c r="B138" s="6">
        <f>prps!J366</f>
      </c>
      <c r="C138" s="5">
        <f>prps!C366</f>
        <v>10</v>
      </c>
    </row>
    <row r="139" spans="1:3" ht="15">
      <c r="A139" s="47">
        <f>prps!I381</f>
      </c>
      <c r="B139" s="6">
        <f>prps!J381</f>
      </c>
      <c r="C139" s="5">
        <f>prps!C381</f>
        <v>20</v>
      </c>
    </row>
    <row r="140" spans="1:3" ht="15">
      <c r="A140" s="47">
        <f>prps!I386</f>
      </c>
      <c r="B140" s="6">
        <f>prps!J386</f>
      </c>
      <c r="C140" s="5">
        <f>prps!C386</f>
        <v>5</v>
      </c>
    </row>
    <row r="141" spans="1:3" ht="15">
      <c r="A141" s="47">
        <f>prps!I387</f>
      </c>
      <c r="B141" s="6">
        <f>prps!J387</f>
      </c>
      <c r="C141" s="5">
        <f>prps!C387</f>
        <v>10</v>
      </c>
    </row>
    <row r="142" spans="1:3" ht="15">
      <c r="A142" s="47">
        <f>prps!I388</f>
      </c>
      <c r="B142" s="6">
        <f>prps!J388</f>
      </c>
      <c r="C142" s="5">
        <f>prps!C388</f>
        <v>5</v>
      </c>
    </row>
    <row r="143" spans="1:3" ht="15">
      <c r="A143" s="47">
        <f>prps!I400</f>
      </c>
      <c r="B143" s="6">
        <f>prps!J400</f>
      </c>
      <c r="C143" s="5">
        <f>prps!C400</f>
        <v>5</v>
      </c>
    </row>
    <row r="144" spans="1:3" ht="15">
      <c r="A144" s="47">
        <f>prps!I401</f>
      </c>
      <c r="B144" s="6">
        <f>prps!J401</f>
      </c>
      <c r="C144" s="5">
        <f>prps!C401</f>
        <v>5</v>
      </c>
    </row>
    <row r="145" spans="1:3" ht="15">
      <c r="A145" s="47">
        <f>prps!I402</f>
      </c>
      <c r="B145" s="6">
        <f>prps!J402</f>
      </c>
      <c r="C145" s="5">
        <f>prps!C402</f>
        <v>3</v>
      </c>
    </row>
    <row r="146" spans="1:3" ht="15">
      <c r="A146" s="47">
        <f>prps!I403</f>
      </c>
      <c r="B146" s="6">
        <f>prps!J403</f>
      </c>
      <c r="C146" s="5">
        <f>prps!C403</f>
        <v>5</v>
      </c>
    </row>
    <row r="147" spans="1:3" ht="15">
      <c r="A147" s="47">
        <f>prps!I404</f>
      </c>
      <c r="B147" s="6">
        <f>prps!J404</f>
      </c>
      <c r="C147" s="5">
        <f>prps!C404</f>
        <v>5</v>
      </c>
    </row>
    <row r="148" spans="1:3" ht="15">
      <c r="A148" s="47">
        <f>prps!I405</f>
      </c>
      <c r="B148" s="6">
        <f>prps!J405</f>
      </c>
      <c r="C148" s="5">
        <f>prps!C405</f>
        <v>5</v>
      </c>
    </row>
    <row r="149" spans="1:3" ht="15">
      <c r="A149" s="47">
        <f>prps!I406</f>
      </c>
      <c r="B149" s="6">
        <f>prps!J406</f>
      </c>
      <c r="C149" s="5">
        <f>prps!C406</f>
        <v>3</v>
      </c>
    </row>
    <row r="150" spans="1:3" ht="15">
      <c r="A150" s="47">
        <f>prps!I407</f>
      </c>
      <c r="B150" s="6">
        <f>prps!J407</f>
      </c>
      <c r="C150" s="5">
        <f>prps!C407</f>
        <v>5</v>
      </c>
    </row>
    <row r="151" spans="1:3" ht="15">
      <c r="A151" s="47">
        <f>prps!I408</f>
      </c>
      <c r="B151" s="6">
        <f>prps!J408</f>
      </c>
      <c r="C151" s="5">
        <f>prps!C408</f>
        <v>3</v>
      </c>
    </row>
    <row r="152" spans="1:3" ht="15">
      <c r="A152" s="47">
        <f>prps!I409</f>
      </c>
      <c r="B152" s="6">
        <f>prps!J409</f>
      </c>
      <c r="C152" s="5">
        <f>prps!C409</f>
        <v>5</v>
      </c>
    </row>
    <row r="153" spans="1:3" ht="15">
      <c r="A153" s="47">
        <f>prps!I410</f>
      </c>
      <c r="B153" s="6">
        <f>prps!J410</f>
      </c>
      <c r="C153" s="5">
        <f>prps!C410</f>
        <v>3</v>
      </c>
    </row>
    <row r="154" spans="1:3" ht="15">
      <c r="A154" s="47">
        <f>prps!I421</f>
      </c>
      <c r="B154" s="6">
        <f>prps!J421</f>
      </c>
      <c r="C154" s="5">
        <f>prps!C421</f>
        <v>5</v>
      </c>
    </row>
    <row r="155" spans="1:3" ht="15">
      <c r="A155" s="47">
        <f>prps!I422</f>
      </c>
      <c r="B155" s="6">
        <f>prps!J422</f>
      </c>
      <c r="C155" s="5">
        <f>prps!C422</f>
        <v>5</v>
      </c>
    </row>
    <row r="156" spans="1:3" ht="15">
      <c r="A156" s="47">
        <f>prps!I423</f>
      </c>
      <c r="B156" s="6">
        <f>prps!J423</f>
      </c>
      <c r="C156" s="5">
        <f>prps!C423</f>
        <v>5</v>
      </c>
    </row>
    <row r="157" spans="1:3" ht="15">
      <c r="A157" s="47">
        <f>prps!I428</f>
      </c>
      <c r="B157" s="6">
        <f>prps!J428</f>
      </c>
      <c r="C157" s="5">
        <f>prps!C428</f>
        <v>30</v>
      </c>
    </row>
    <row r="158" spans="1:3" ht="15">
      <c r="A158" s="47">
        <f>prps!I429</f>
      </c>
      <c r="B158" s="6">
        <f>prps!J429</f>
      </c>
      <c r="C158" s="5">
        <f>prps!C429</f>
        <v>5</v>
      </c>
    </row>
    <row r="159" spans="1:3" ht="15">
      <c r="A159" s="47">
        <f>prps!I441</f>
      </c>
      <c r="B159" s="6">
        <f>prps!J441</f>
      </c>
      <c r="C159" s="5">
        <f>prps!C441</f>
        <v>5</v>
      </c>
    </row>
    <row r="160" spans="1:3" ht="15">
      <c r="A160" s="47">
        <f>prps!I442</f>
      </c>
      <c r="B160" s="6">
        <f>prps!J442</f>
      </c>
      <c r="C160" s="5">
        <f>prps!C442</f>
        <v>5</v>
      </c>
    </row>
    <row r="161" spans="1:3" ht="15">
      <c r="A161" s="47">
        <f>prps!I443</f>
      </c>
      <c r="B161" s="6">
        <f>prps!J443</f>
      </c>
      <c r="C161" s="5">
        <f>prps!C443</f>
        <v>3</v>
      </c>
    </row>
    <row r="162" spans="1:3" ht="15">
      <c r="A162" s="47">
        <f>prps!I444</f>
      </c>
      <c r="B162" s="6">
        <f>prps!J444</f>
      </c>
      <c r="C162" s="5">
        <f>prps!C444</f>
        <v>3</v>
      </c>
    </row>
    <row r="163" spans="1:3" ht="15">
      <c r="A163" s="47">
        <f>prps!I449</f>
      </c>
      <c r="B163" s="6">
        <f>prps!J449</f>
      </c>
      <c r="C163" s="5">
        <f>prps!C449</f>
        <v>5</v>
      </c>
    </row>
    <row r="164" spans="1:3" ht="15">
      <c r="A164" s="47">
        <f>prps!I450</f>
      </c>
      <c r="B164" s="6">
        <f>prps!J450</f>
      </c>
      <c r="C164" s="5">
        <f>prps!C450</f>
        <v>5</v>
      </c>
    </row>
    <row r="165" spans="1:3" ht="15">
      <c r="A165" s="47">
        <f>prps!I455</f>
      </c>
      <c r="B165" s="6">
        <f>prps!J455</f>
      </c>
      <c r="C165" s="5">
        <f>prps!C455</f>
        <v>10</v>
      </c>
    </row>
    <row r="166" spans="1:3" ht="15">
      <c r="A166" s="47">
        <f>prps!I456</f>
      </c>
      <c r="B166" s="6">
        <f>prps!J456</f>
      </c>
      <c r="C166" s="5">
        <f>prps!C456</f>
        <v>5</v>
      </c>
    </row>
    <row r="167" spans="1:3" ht="15">
      <c r="A167" s="47">
        <f>prps!I457</f>
      </c>
      <c r="B167" s="6">
        <f>prps!J457</f>
      </c>
      <c r="C167" s="5">
        <f>prps!C457</f>
        <v>5</v>
      </c>
    </row>
    <row r="168" spans="1:3" ht="15">
      <c r="A168" s="47">
        <f>prps!I466</f>
      </c>
      <c r="B168" s="6">
        <f>prps!J466</f>
      </c>
      <c r="C168" s="5">
        <f>prps!C466</f>
        <v>2</v>
      </c>
    </row>
    <row r="169" spans="1:3" ht="15">
      <c r="A169" s="47">
        <f>prps!I467</f>
      </c>
      <c r="B169" s="6">
        <f>prps!J467</f>
      </c>
      <c r="C169" s="5">
        <f>prps!C467</f>
        <v>3</v>
      </c>
    </row>
    <row r="170" spans="1:3" ht="15">
      <c r="A170" s="47">
        <f>prps!I468</f>
      </c>
      <c r="B170" s="6">
        <f>prps!J468</f>
      </c>
      <c r="C170" s="5">
        <f>prps!C468</f>
        <v>3</v>
      </c>
    </row>
    <row r="171" spans="1:3" ht="15">
      <c r="A171" s="47">
        <f>prps!I469</f>
      </c>
      <c r="B171" s="6">
        <f>prps!J469</f>
      </c>
      <c r="C171" s="5">
        <f>prps!C469</f>
        <v>5</v>
      </c>
    </row>
    <row r="172" spans="1:3" ht="15">
      <c r="A172" s="47">
        <f>prps!I470</f>
      </c>
      <c r="B172" s="6">
        <f>prps!J470</f>
      </c>
      <c r="C172" s="5">
        <f>prps!C470</f>
        <v>1</v>
      </c>
    </row>
    <row r="173" spans="1:3" ht="15">
      <c r="A173" s="47">
        <f>prps!I471</f>
      </c>
      <c r="B173" s="6">
        <f>prps!J471</f>
      </c>
      <c r="C173" s="5">
        <f>prps!C471</f>
        <v>5</v>
      </c>
    </row>
    <row r="174" spans="1:3" ht="15">
      <c r="A174" s="47">
        <f>prps!I472</f>
      </c>
      <c r="B174" s="6">
        <f>prps!J472</f>
      </c>
      <c r="C174" s="5">
        <f>prps!C472</f>
        <v>10</v>
      </c>
    </row>
    <row r="175" spans="1:3" ht="15">
      <c r="A175" s="47">
        <f>prps!I473</f>
      </c>
      <c r="B175" s="6">
        <f>prps!J473</f>
      </c>
      <c r="C175" s="5">
        <f>prps!C473</f>
        <v>1</v>
      </c>
    </row>
    <row r="176" spans="1:3" ht="15">
      <c r="A176" s="47">
        <f>prps!I474</f>
      </c>
      <c r="B176" s="6">
        <f>prps!J474</f>
      </c>
      <c r="C176" s="5">
        <f>prps!C474</f>
        <v>5</v>
      </c>
    </row>
    <row r="177" spans="1:3" ht="15">
      <c r="A177" s="47">
        <f>prps!I475</f>
      </c>
      <c r="B177" s="6">
        <f>prps!J475</f>
      </c>
      <c r="C177" s="5">
        <f>prps!C475</f>
        <v>3</v>
      </c>
    </row>
    <row r="178" spans="1:3" ht="15">
      <c r="A178" s="47">
        <f>prps!I476</f>
      </c>
      <c r="B178" s="6">
        <f>prps!J476</f>
      </c>
      <c r="C178" s="5">
        <f>prps!C476</f>
        <v>1</v>
      </c>
    </row>
    <row r="179" spans="1:3" ht="15">
      <c r="A179" s="47">
        <f>prps!I477</f>
      </c>
      <c r="B179" s="6">
        <f>prps!J477</f>
      </c>
      <c r="C179" s="5">
        <f>prps!C477</f>
        <v>1</v>
      </c>
    </row>
    <row r="180" spans="1:3" ht="15">
      <c r="A180" s="47">
        <f>prps!I478</f>
      </c>
      <c r="B180" s="6">
        <f>prps!J478</f>
      </c>
      <c r="C180" s="5">
        <f>prps!C478</f>
        <v>2</v>
      </c>
    </row>
    <row r="181" spans="1:3" ht="15">
      <c r="A181" s="47">
        <f>prps!I479</f>
      </c>
      <c r="B181" s="6">
        <f>prps!J479</f>
      </c>
      <c r="C181" s="5">
        <f>prps!C479</f>
        <v>2</v>
      </c>
    </row>
    <row r="182" spans="1:3" ht="15">
      <c r="A182" s="47">
        <f>prps!I488</f>
      </c>
      <c r="B182" s="6">
        <f>prps!J488</f>
      </c>
      <c r="C182" s="5">
        <f>prps!C488</f>
        <v>2</v>
      </c>
    </row>
    <row r="183" spans="1:3" ht="15">
      <c r="A183" s="47">
        <f>prps!I489</f>
      </c>
      <c r="B183" s="6">
        <f>prps!J489</f>
      </c>
      <c r="C183" s="5">
        <f>prps!C489</f>
        <v>1</v>
      </c>
    </row>
    <row r="184" spans="1:3" ht="15">
      <c r="A184" s="47">
        <f>prps!I490</f>
      </c>
      <c r="B184" s="6">
        <f>prps!J490</f>
      </c>
      <c r="C184" s="5">
        <f>prps!C490</f>
        <v>3</v>
      </c>
    </row>
    <row r="185" spans="1:3" ht="15">
      <c r="A185" s="47">
        <f>prps!I491</f>
      </c>
      <c r="B185" s="6">
        <f>prps!J491</f>
      </c>
      <c r="C185" s="5">
        <f>prps!C491</f>
        <v>3</v>
      </c>
    </row>
    <row r="186" spans="1:3" ht="15">
      <c r="A186" s="47">
        <f>prps!I492</f>
      </c>
      <c r="B186" s="6">
        <f>prps!J492</f>
      </c>
      <c r="C186" s="5">
        <f>prps!C492</f>
        <v>3</v>
      </c>
    </row>
    <row r="187" spans="1:3" ht="15">
      <c r="A187" s="47">
        <f>prps!I493</f>
      </c>
      <c r="B187" s="6">
        <f>prps!J493</f>
      </c>
      <c r="C187" s="5">
        <f>prps!C493</f>
        <v>1</v>
      </c>
    </row>
    <row r="188" spans="1:3" ht="15">
      <c r="A188" s="47">
        <f>prps!I494</f>
      </c>
      <c r="B188" s="6">
        <f>prps!J494</f>
      </c>
      <c r="C188" s="5">
        <f>prps!C494</f>
        <v>3</v>
      </c>
    </row>
    <row r="189" spans="1:3" ht="15">
      <c r="A189" s="47">
        <f>prps!I495</f>
      </c>
      <c r="B189" s="6">
        <f>prps!J495</f>
      </c>
      <c r="C189" s="5">
        <f>prps!C495</f>
        <v>3</v>
      </c>
    </row>
    <row r="190" spans="1:3" ht="15">
      <c r="A190" s="47">
        <f>prps!I496</f>
      </c>
      <c r="B190" s="6">
        <f>prps!J496</f>
      </c>
      <c r="C190" s="5">
        <f>prps!C496</f>
        <v>2</v>
      </c>
    </row>
    <row r="191" spans="1:3" ht="15">
      <c r="A191" s="47">
        <f>prps!I497</f>
      </c>
      <c r="B191" s="6">
        <f>prps!J497</f>
      </c>
      <c r="C191" s="5">
        <f>prps!C497</f>
        <v>2</v>
      </c>
    </row>
    <row r="192" spans="1:3" ht="15">
      <c r="A192" s="47">
        <f>prps!I498</f>
      </c>
      <c r="B192" s="6">
        <f>prps!J498</f>
      </c>
      <c r="C192" s="5">
        <f>prps!C498</f>
        <v>2</v>
      </c>
    </row>
    <row r="193" spans="1:3" ht="15">
      <c r="A193" s="47">
        <f>prps!I499</f>
      </c>
      <c r="B193" s="6">
        <f>prps!J499</f>
      </c>
      <c r="C193" s="5">
        <f>prps!C499</f>
        <v>1</v>
      </c>
    </row>
    <row r="194" spans="1:3" ht="15">
      <c r="A194" s="47">
        <f>prps!I500</f>
      </c>
      <c r="B194" s="6">
        <f>prps!J500</f>
      </c>
      <c r="C194" s="5">
        <f>prps!C500</f>
        <v>1</v>
      </c>
    </row>
    <row r="195" spans="1:3" ht="15">
      <c r="A195" s="47">
        <f>prps!I501</f>
      </c>
      <c r="B195" s="6">
        <f>prps!J501</f>
      </c>
      <c r="C195" s="5">
        <f>prps!C501</f>
        <v>2</v>
      </c>
    </row>
    <row r="196" spans="1:3" ht="15">
      <c r="A196" s="48">
        <f>prps!I502</f>
      </c>
      <c r="B196" s="49">
        <f>prps!J502</f>
      </c>
      <c r="C196" s="50">
        <f>prps!C502</f>
        <v>1</v>
      </c>
    </row>
    <row r="198" ht="15">
      <c r="B198" s="3">
        <f>COUNT(B2:B196)</f>
        <v>0</v>
      </c>
    </row>
  </sheetData>
  <sheetProtection/>
  <mergeCells count="1">
    <mergeCell ref="D4:J4"/>
  </mergeCells>
  <printOptions/>
  <pageMargins left="0.7" right="0.7" top="0.75" bottom="0.75" header="0.3" footer="0.3"/>
  <pageSetup horizontalDpi="300" verticalDpi="300" orientation="landscape"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MRT www.Win2Farsi.com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MRT</dc:creator>
  <cp:keywords/>
  <dc:description/>
  <cp:lastModifiedBy>s.kheirandish</cp:lastModifiedBy>
  <cp:lastPrinted>2015-06-15T11:51:23Z</cp:lastPrinted>
  <dcterms:created xsi:type="dcterms:W3CDTF">2015-06-02T14:55:27Z</dcterms:created>
  <dcterms:modified xsi:type="dcterms:W3CDTF">2015-12-20T04:29:54Z</dcterms:modified>
  <cp:category/>
  <cp:version/>
  <cp:contentType/>
  <cp:contentStatus/>
</cp:coreProperties>
</file>